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120" yWindow="165" windowWidth="15120" windowHeight="7950" tabRatio="689" activeTab="2"/>
  </bookViews>
  <sheets>
    <sheet name="ОБРАЗЕЦ заполнения приложения 2" sheetId="2" r:id="rId1"/>
    <sheet name="Приложение 1" sheetId="5" state="hidden" r:id="rId2"/>
    <sheet name="Приложение 2" sheetId="6" r:id="rId3"/>
    <sheet name="Приложение 3" sheetId="7" state="hidden" r:id="rId4"/>
    <sheet name="Приложение 4" sheetId="8" state="hidden" r:id="rId5"/>
    <sheet name="Приложение 5" sheetId="9" state="hidden" r:id="rId6"/>
  </sheets>
  <calcPr calcId="114210"/>
</workbook>
</file>

<file path=xl/calcChain.xml><?xml version="1.0" encoding="utf-8"?>
<calcChain xmlns="http://schemas.openxmlformats.org/spreadsheetml/2006/main">
  <c r="J7" i="9" l="1"/>
  <c r="J8" i="9"/>
  <c r="B7" i="9"/>
  <c r="B9" i="9"/>
  <c r="B8" i="9"/>
  <c r="M9" i="9"/>
  <c r="L9" i="9"/>
  <c r="K9" i="9"/>
  <c r="I9" i="9"/>
  <c r="G9" i="9"/>
  <c r="E9" i="9"/>
  <c r="D9" i="9"/>
  <c r="C9" i="9"/>
  <c r="F8" i="9"/>
  <c r="F7" i="9"/>
  <c r="F9" i="9"/>
  <c r="G7" i="8"/>
  <c r="C7" i="8"/>
  <c r="I17" i="5"/>
  <c r="J9" i="9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22" i="5"/>
  <c r="D5" i="6"/>
  <c r="D6" i="6"/>
  <c r="D7" i="6"/>
  <c r="D8" i="6"/>
  <c r="D9" i="6"/>
  <c r="D10" i="6"/>
  <c r="D11" i="6"/>
  <c r="D12" i="6"/>
  <c r="G17" i="5"/>
  <c r="Z13" i="6"/>
  <c r="Z15" i="6"/>
  <c r="Y13" i="6"/>
  <c r="Y15" i="6"/>
  <c r="X13" i="6"/>
  <c r="X15" i="6"/>
  <c r="W13" i="6"/>
  <c r="W15" i="6"/>
  <c r="V13" i="6"/>
  <c r="V15" i="6"/>
  <c r="U13" i="6"/>
  <c r="U15" i="6"/>
  <c r="T13" i="6"/>
  <c r="T15" i="6"/>
  <c r="S13" i="6"/>
  <c r="S15" i="6"/>
  <c r="R13" i="6"/>
  <c r="R15" i="6"/>
  <c r="Q13" i="6"/>
  <c r="Q15" i="6"/>
  <c r="P13" i="6"/>
  <c r="P15" i="6"/>
  <c r="O13" i="6"/>
  <c r="O15" i="6"/>
  <c r="N13" i="6"/>
  <c r="N15" i="6"/>
  <c r="M13" i="6"/>
  <c r="M15" i="6"/>
  <c r="L13" i="6"/>
  <c r="L15" i="6"/>
  <c r="K13" i="6"/>
  <c r="K15" i="6"/>
  <c r="J13" i="6"/>
  <c r="J15" i="6"/>
  <c r="I13" i="6"/>
  <c r="I15" i="6"/>
  <c r="H13" i="6"/>
  <c r="H15" i="6"/>
  <c r="G13" i="6"/>
  <c r="G15" i="6"/>
  <c r="F13" i="6"/>
  <c r="F15" i="6"/>
  <c r="E13" i="6"/>
  <c r="E15" i="6"/>
  <c r="C13" i="6"/>
  <c r="B13" i="6"/>
  <c r="I10" i="5"/>
  <c r="G10" i="5"/>
  <c r="AB12" i="6"/>
  <c r="AA12" i="6"/>
  <c r="AB11" i="6"/>
  <c r="AA11" i="6"/>
  <c r="AB10" i="6"/>
  <c r="AA10" i="6"/>
  <c r="AB9" i="6"/>
  <c r="AA9" i="6"/>
  <c r="AB8" i="6"/>
  <c r="AA8" i="6"/>
  <c r="AB7" i="6"/>
  <c r="AA7" i="6"/>
  <c r="AB6" i="6"/>
  <c r="AA6" i="6"/>
  <c r="AB5" i="6"/>
  <c r="AA5" i="6"/>
  <c r="E46" i="5"/>
  <c r="I8" i="5"/>
  <c r="G8" i="5"/>
  <c r="AA15" i="6"/>
  <c r="D13" i="6"/>
  <c r="AB13" i="6"/>
  <c r="AA13" i="6"/>
  <c r="AB6" i="2"/>
  <c r="AA6" i="2"/>
  <c r="AB7" i="2"/>
  <c r="AA7" i="2"/>
  <c r="AB8" i="2"/>
  <c r="AA8" i="2"/>
  <c r="AB9" i="2"/>
  <c r="AA9" i="2"/>
  <c r="AB10" i="2"/>
  <c r="AA10" i="2"/>
  <c r="AB11" i="2"/>
  <c r="AA11" i="2"/>
  <c r="AB12" i="2"/>
  <c r="AA12" i="2"/>
  <c r="AB5" i="2"/>
  <c r="AA5" i="2"/>
  <c r="B13" i="2"/>
  <c r="C13" i="2"/>
  <c r="C16" i="6"/>
  <c r="F46" i="5"/>
  <c r="Z13" i="2"/>
  <c r="Z15" i="2"/>
  <c r="Y13" i="2"/>
  <c r="Y15" i="2"/>
  <c r="X13" i="2"/>
  <c r="X15" i="2"/>
  <c r="W13" i="2"/>
  <c r="W15" i="2"/>
  <c r="V13" i="2"/>
  <c r="V15" i="2"/>
  <c r="U13" i="2"/>
  <c r="U15" i="2"/>
  <c r="T13" i="2"/>
  <c r="T15" i="2"/>
  <c r="S13" i="2"/>
  <c r="S15" i="2"/>
  <c r="R13" i="2"/>
  <c r="R15" i="2"/>
  <c r="Q13" i="2"/>
  <c r="Q15" i="2"/>
  <c r="P13" i="2"/>
  <c r="P15" i="2"/>
  <c r="O13" i="2"/>
  <c r="O15" i="2"/>
  <c r="N13" i="2"/>
  <c r="N15" i="2"/>
  <c r="M13" i="2"/>
  <c r="M15" i="2"/>
  <c r="L13" i="2"/>
  <c r="L15" i="2"/>
  <c r="K13" i="2"/>
  <c r="K15" i="2"/>
  <c r="J13" i="2"/>
  <c r="J15" i="2"/>
  <c r="I13" i="2"/>
  <c r="I15" i="2"/>
  <c r="H13" i="2"/>
  <c r="H15" i="2"/>
  <c r="G13" i="2"/>
  <c r="G15" i="2"/>
  <c r="F13" i="2"/>
  <c r="F15" i="2"/>
  <c r="E13" i="2"/>
  <c r="D6" i="2"/>
  <c r="D7" i="2"/>
  <c r="D8" i="2"/>
  <c r="D9" i="2"/>
  <c r="D10" i="2"/>
  <c r="D11" i="2"/>
  <c r="D12" i="2"/>
  <c r="D5" i="2"/>
  <c r="AB13" i="2"/>
  <c r="AA13" i="2"/>
  <c r="E15" i="2"/>
  <c r="AA15" i="2"/>
  <c r="C16" i="2"/>
  <c r="D13" i="2"/>
</calcChain>
</file>

<file path=xl/sharedStrings.xml><?xml version="1.0" encoding="utf-8"?>
<sst xmlns="http://schemas.openxmlformats.org/spreadsheetml/2006/main" count="195" uniqueCount="131">
  <si>
    <t>№ п/п</t>
  </si>
  <si>
    <t>Предмет</t>
  </si>
  <si>
    <t>Кол-во ОО -участников Олимпиады</t>
  </si>
  <si>
    <t>Кол-во участников Олимпиады (чел.)</t>
  </si>
  <si>
    <t>Кол-во победителей (чел.)</t>
  </si>
  <si>
    <t>Кол-во призеров (чел.)</t>
  </si>
  <si>
    <t>Русский язык</t>
  </si>
  <si>
    <t>Литература</t>
  </si>
  <si>
    <t>Физика</t>
  </si>
  <si>
    <t>Химия</t>
  </si>
  <si>
    <t>Биология</t>
  </si>
  <si>
    <t>География</t>
  </si>
  <si>
    <t>История</t>
  </si>
  <si>
    <t>Обществознание</t>
  </si>
  <si>
    <t>Право</t>
  </si>
  <si>
    <t>Английский язык</t>
  </si>
  <si>
    <t>Французский язык</t>
  </si>
  <si>
    <t>Физическая культура</t>
  </si>
  <si>
    <t>Технология</t>
  </si>
  <si>
    <t>Экология</t>
  </si>
  <si>
    <t>Экономика</t>
  </si>
  <si>
    <t>Астрономия</t>
  </si>
  <si>
    <t>Муниципальное образование:</t>
  </si>
  <si>
    <t>Математика</t>
  </si>
  <si>
    <t>Немецкий язык</t>
  </si>
  <si>
    <t xml:space="preserve">                     ООШ:</t>
  </si>
  <si>
    <t xml:space="preserve">                     НОШ:</t>
  </si>
  <si>
    <t>1.Укажите общее количество общеобразовательных организаций в МО:</t>
  </si>
  <si>
    <t xml:space="preserve">Классы </t>
  </si>
  <si>
    <t>Количество обучающихся в данной параллели по МО (чел.)</t>
  </si>
  <si>
    <t>Количество обучающихся, принимавших участие в школьном этапе Олимпиады (чел.)</t>
  </si>
  <si>
    <t>Доля участников от общего числа обучающихся в данной параллели (%)</t>
  </si>
  <si>
    <t>только по одному предмету</t>
  </si>
  <si>
    <t xml:space="preserve"> по 2 предметам</t>
  </si>
  <si>
    <t xml:space="preserve"> по 3 предметам</t>
  </si>
  <si>
    <t xml:space="preserve"> по 4 предметам</t>
  </si>
  <si>
    <t xml:space="preserve"> по 5 предметам</t>
  </si>
  <si>
    <t xml:space="preserve"> по 6 предметам</t>
  </si>
  <si>
    <t xml:space="preserve"> по 7 предметам</t>
  </si>
  <si>
    <t xml:space="preserve"> по 8 предметам</t>
  </si>
  <si>
    <t xml:space="preserve"> по 9 предметам</t>
  </si>
  <si>
    <t xml:space="preserve"> по 10 предметам</t>
  </si>
  <si>
    <t xml:space="preserve"> по 11 предметам</t>
  </si>
  <si>
    <t xml:space="preserve"> по 12 предметам</t>
  </si>
  <si>
    <t xml:space="preserve"> по 13 предметам</t>
  </si>
  <si>
    <t xml:space="preserve"> по 14 предметам</t>
  </si>
  <si>
    <t xml:space="preserve"> по 15 предметам</t>
  </si>
  <si>
    <t xml:space="preserve"> по 16 предметам</t>
  </si>
  <si>
    <t xml:space="preserve"> по 17 предметам</t>
  </si>
  <si>
    <t>5 - е</t>
  </si>
  <si>
    <t>6 - е</t>
  </si>
  <si>
    <t>7 - е</t>
  </si>
  <si>
    <t>8 - е</t>
  </si>
  <si>
    <t>9 - е</t>
  </si>
  <si>
    <t>10 - е</t>
  </si>
  <si>
    <t>11 - е</t>
  </si>
  <si>
    <t>Итого</t>
  </si>
  <si>
    <t>**-Обучающийся, принявший участие в школьном  этапе Олимпиады по нескольким предметам, учитывается 1 раз</t>
  </si>
  <si>
    <t>контроль!!!</t>
  </si>
  <si>
    <t xml:space="preserve"> по 18 предметам</t>
  </si>
  <si>
    <t xml:space="preserve"> по 19 предметам</t>
  </si>
  <si>
    <t xml:space="preserve"> по 20 предметам</t>
  </si>
  <si>
    <t xml:space="preserve"> по 21 предмету</t>
  </si>
  <si>
    <t xml:space="preserve"> …..</t>
  </si>
  <si>
    <t>контактный телефон (моб.тел.)</t>
  </si>
  <si>
    <t>ФИО исполнителя (полностью)</t>
  </si>
  <si>
    <t>4 - е</t>
  </si>
  <si>
    <t>в том числе СОШ:</t>
  </si>
  <si>
    <t xml:space="preserve">                    ЧОУ, НОУ:</t>
  </si>
  <si>
    <t>7. Степень участия обучающихся в предметах школьного этапа Олимпиады в 2017-2018 учебном году</t>
  </si>
  <si>
    <t>Испанский язык</t>
  </si>
  <si>
    <t>Победителей и призеров всего</t>
  </si>
  <si>
    <t>ЧИСЛО участий</t>
  </si>
  <si>
    <r>
      <t xml:space="preserve">В том числе участвовали в олимпиаде </t>
    </r>
    <r>
      <rPr>
        <i/>
        <sz val="12"/>
        <color indexed="8"/>
        <rFont val="Times New Roman"/>
        <family val="1"/>
        <charset val="204"/>
      </rPr>
      <t>(чел.)**</t>
    </r>
  </si>
  <si>
    <r>
      <rPr>
        <sz val="12"/>
        <color indexed="8"/>
        <rFont val="Times New Roman"/>
        <family val="1"/>
        <charset val="204"/>
      </rPr>
      <t xml:space="preserve">3. Укажите количество </t>
    </r>
    <r>
      <rPr>
        <b/>
        <sz val="12"/>
        <color indexed="8"/>
        <rFont val="Times New Roman"/>
        <family val="1"/>
        <charset val="204"/>
      </rPr>
      <t>общеобразовательных организаций</t>
    </r>
    <r>
      <rPr>
        <sz val="12"/>
        <color indexed="8"/>
        <rFont val="Times New Roman"/>
        <family val="1"/>
        <charset val="204"/>
      </rPr>
      <t xml:space="preserve">, принявших участие в школьном этапе Олимпиады: </t>
    </r>
  </si>
  <si>
    <t>в том числе:</t>
  </si>
  <si>
    <t xml:space="preserve">количество обучающихся в 5-6 классах </t>
  </si>
  <si>
    <t>количество обучающихся в 7-8 классах</t>
  </si>
  <si>
    <t>количество обучающихся в 9-11 классах</t>
  </si>
  <si>
    <t xml:space="preserve">количество обучающихся в 4 классах </t>
  </si>
  <si>
    <t>Информатика (ИКТ)</t>
  </si>
  <si>
    <t>Искусство (Мировая художественная культура)</t>
  </si>
  <si>
    <t>Основы безопасности и жизнедеятельности</t>
  </si>
  <si>
    <t>4. Сведения об участниках школьного этапа Олимпиады (4-11 классы)</t>
  </si>
  <si>
    <t>2. Общее количество обучающихся в МО :</t>
  </si>
  <si>
    <t>2.1.  Количество обучающихся в 4-11 классах :</t>
  </si>
  <si>
    <t>при проверке олимпиадных работ</t>
  </si>
  <si>
    <t>Наличие приказа о проведении Олимпиады в ОО</t>
  </si>
  <si>
    <t xml:space="preserve">Наличие Регламента/Порядка проведения Олимпиады в ОО </t>
  </si>
  <si>
    <t>количество ОО</t>
  </si>
  <si>
    <t>Отчет о проведении школьного этапа всероссийской олимпиады школьников в 2020/2021 учебном году</t>
  </si>
  <si>
    <t xml:space="preserve">Количество независимых наблюдателей </t>
  </si>
  <si>
    <r>
      <t xml:space="preserve">Приложение 1
к письму ГБУ ТО 
"Центр оценки качества образования"
от </t>
    </r>
    <r>
      <rPr>
        <u/>
        <sz val="11"/>
        <rFont val="Times New Roman"/>
        <family val="1"/>
        <charset val="204"/>
      </rPr>
      <t xml:space="preserve">________ </t>
    </r>
    <r>
      <rPr>
        <sz val="11"/>
        <rFont val="Times New Roman"/>
        <family val="1"/>
        <charset val="204"/>
      </rPr>
      <t xml:space="preserve">№ </t>
    </r>
    <r>
      <rPr>
        <u/>
        <sz val="11"/>
        <rFont val="Times New Roman"/>
        <family val="1"/>
        <charset val="204"/>
      </rPr>
      <t>______</t>
    </r>
    <r>
      <rPr>
        <sz val="11"/>
        <rFont val="Times New Roman"/>
        <family val="1"/>
        <charset val="204"/>
      </rPr>
      <t xml:space="preserve">
</t>
    </r>
  </si>
  <si>
    <t>ПРИЛОЖЕНИЕ 2. Степень участия обучающихся в предметах школьного этапа Олимпиады в 2020-2021 учебном году</t>
  </si>
  <si>
    <t xml:space="preserve">количество </t>
  </si>
  <si>
    <t>предмет</t>
  </si>
  <si>
    <t>охват предметов -  100%</t>
  </si>
  <si>
    <t>частичный охват</t>
  </si>
  <si>
    <t>в том числе были удовлетворены</t>
  </si>
  <si>
    <t xml:space="preserve">в том числе апелляции, по результатам которых в оценивание  ответов были  внесены изменения </t>
  </si>
  <si>
    <t>при проведении Олимпиады</t>
  </si>
  <si>
    <t>Наличие апелляций о нарушении процедуры проведения Олимпиады в ОО</t>
  </si>
  <si>
    <t xml:space="preserve"> Наличие апелляций о несогласии с результатами оценивания олимпиадной работы</t>
  </si>
  <si>
    <t>Наименование
МО</t>
  </si>
  <si>
    <t>кол-во ОО</t>
  </si>
  <si>
    <t>Общее количество общеобразовательных организаций в МО:</t>
  </si>
  <si>
    <t>охват предметов -  100% (по каждому предмету, по которому проводилась Олимпиада в ОО)</t>
  </si>
  <si>
    <t>Объективность проведения школьного этапа ВсОШ (2020/2021 уч.г.)</t>
  </si>
  <si>
    <t>Количество апелляций / количество ОО</t>
  </si>
  <si>
    <t>Наличие общественных/ независимых наблюдателей</t>
  </si>
  <si>
    <t>Школьный этап **</t>
  </si>
  <si>
    <r>
      <t xml:space="preserve">Кол-во участников 
(чел.)  </t>
    </r>
    <r>
      <rPr>
        <b/>
        <sz val="12"/>
        <color indexed="10"/>
        <rFont val="Calibri (Основной текст)"/>
      </rPr>
      <t>1</t>
    </r>
    <r>
      <rPr>
        <sz val="11"/>
        <color theme="1"/>
        <rFont val="Calibri"/>
        <family val="2"/>
        <charset val="204"/>
        <scheme val="minor"/>
      </rPr>
      <t xml:space="preserve">
</t>
    </r>
  </si>
  <si>
    <t>всего</t>
  </si>
  <si>
    <t>1 - Количество обучающихся с ограниченными возможностями здоровья</t>
  </si>
  <si>
    <t>2 - Количество обучающихся в городских школах</t>
  </si>
  <si>
    <t>3 - Количество обучающихся в сельских школах</t>
  </si>
  <si>
    <t>**Обратите внимание, что в столбцах 2 и 3 учитываются все участники этапа ВсОШ.</t>
  </si>
  <si>
    <t>Количество участников
(чел.)</t>
  </si>
  <si>
    <t>Количество победителей
(чел.)</t>
  </si>
  <si>
    <t>Количество призёров
(чел.)</t>
  </si>
  <si>
    <t>ВСЕГО:</t>
  </si>
  <si>
    <t>Приложение 5</t>
  </si>
  <si>
    <r>
      <t xml:space="preserve">Приложение 3
к письму ГБУ ТО 
"Центр оценки качества образования"
от </t>
    </r>
    <r>
      <rPr>
        <u/>
        <sz val="10"/>
        <rFont val="Times New Roman"/>
        <family val="1"/>
        <charset val="204"/>
      </rPr>
      <t xml:space="preserve">_____ </t>
    </r>
    <r>
      <rPr>
        <sz val="10"/>
        <rFont val="Times New Roman"/>
        <family val="1"/>
        <charset val="204"/>
      </rPr>
      <t xml:space="preserve">№ </t>
    </r>
    <r>
      <rPr>
        <u/>
        <sz val="10"/>
        <rFont val="Times New Roman"/>
        <family val="1"/>
        <charset val="204"/>
      </rPr>
      <t>____</t>
    </r>
    <r>
      <rPr>
        <sz val="10"/>
        <rFont val="Times New Roman"/>
        <family val="1"/>
        <charset val="204"/>
      </rPr>
      <t xml:space="preserve">
</t>
    </r>
  </si>
  <si>
    <t>Приложение 4</t>
  </si>
  <si>
    <r>
      <rPr>
        <b/>
        <sz val="12"/>
        <color indexed="10"/>
        <rFont val="Calibri (Основной текст)"/>
      </rPr>
      <t>1</t>
    </r>
    <r>
      <rPr>
        <sz val="11"/>
        <color theme="1"/>
        <rFont val="Calibri"/>
        <family val="2"/>
        <charset val="204"/>
        <scheme val="minor"/>
      </rPr>
      <t xml:space="preserve"> Обучающийся, принявший участие в данном этапе олимпиады по нескольким предметам, учитывается 1 раз
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</si>
  <si>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Общее количество обучающихся 
в 5-11 классах в МО
 (чел.)
</t>
  </si>
  <si>
    <r>
      <t xml:space="preserve">всего </t>
    </r>
    <r>
      <rPr>
        <sz val="12"/>
        <color indexed="8"/>
        <rFont val="Times New Roman"/>
        <family val="1"/>
        <charset val="204"/>
      </rPr>
      <t>(сумма столбцов 2 и 3)</t>
    </r>
  </si>
  <si>
    <t xml:space="preserve">Кол-во победителей и призеров
(чел.)
</t>
  </si>
  <si>
    <t>Количественные данные об участниках школьного  этапа всероссийской олимпиады школьников
 в 2020/21 учебном году
__________________________________________________________
наименование МО</t>
  </si>
  <si>
    <r>
      <t xml:space="preserve">Количественные данные об обучающихся из 4-х классов в школьном этапе   всероссийской олимпиады школьников 
в 2020/21 учебном году
 ____________________________________________ 
</t>
    </r>
    <r>
      <rPr>
        <sz val="12"/>
        <color indexed="8"/>
        <rFont val="Times New Roman"/>
        <family val="1"/>
        <charset val="204"/>
      </rPr>
      <t>Наименование МО _____________________________</t>
    </r>
  </si>
  <si>
    <t>Наименование МО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</si>
</sst>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4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i/>
      <sz val="11"/>
      <color indexed="8"/>
      <name val="Calibri"/>
      <family val="2"/>
      <charset val="204"/>
    </font>
    <font>
      <i/>
      <sz val="12"/>
      <color indexed="8"/>
      <name val="Times New Roman"/>
      <family val="1"/>
      <charset val="204"/>
    </font>
    <font>
      <sz val="11"/>
      <color indexed="10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4"/>
      <color indexed="10"/>
      <name val="Times New Roman"/>
      <family val="1"/>
      <charset val="204"/>
    </font>
    <font>
      <u/>
      <sz val="11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4"/>
      <name val="Times New Roman"/>
      <family val="1"/>
      <charset val="204"/>
    </font>
    <font>
      <b/>
      <sz val="12"/>
      <color indexed="10"/>
      <name val="Calibri (Основной текст)"/>
    </font>
    <font>
      <b/>
      <sz val="10"/>
      <color indexed="8"/>
      <name val="Times New Roman"/>
      <family val="1"/>
      <charset val="204"/>
    </font>
    <font>
      <b/>
      <sz val="11.5"/>
      <color indexed="8"/>
      <name val="Times New Roman"/>
      <family val="1"/>
      <charset val="204"/>
    </font>
    <font>
      <sz val="11.5"/>
      <color indexed="8"/>
      <name val="Times New Roman"/>
      <family val="1"/>
      <charset val="204"/>
    </font>
    <font>
      <sz val="11.5"/>
      <color indexed="63"/>
      <name val="Times New Roman"/>
      <family val="1"/>
      <charset val="204"/>
    </font>
    <font>
      <sz val="8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6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4" fillId="0" borderId="1" xfId="0" applyFont="1" applyBorder="1"/>
    <xf numFmtId="0" fontId="4" fillId="0" borderId="0" xfId="0" applyFont="1"/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textRotation="90" wrapText="1"/>
    </xf>
    <xf numFmtId="0" fontId="7" fillId="3" borderId="2" xfId="0" applyFont="1" applyFill="1" applyBorder="1" applyAlignment="1">
      <alignment vertical="center"/>
    </xf>
    <xf numFmtId="0" fontId="1" fillId="3" borderId="0" xfId="0" applyFont="1" applyFill="1"/>
    <xf numFmtId="0" fontId="8" fillId="4" borderId="0" xfId="0" applyFont="1" applyFill="1"/>
    <xf numFmtId="0" fontId="9" fillId="4" borderId="0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1" fillId="6" borderId="0" xfId="0" applyFont="1" applyFill="1" applyAlignment="1">
      <alignment wrapText="1"/>
    </xf>
    <xf numFmtId="0" fontId="2" fillId="7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0" fontId="1" fillId="0" borderId="0" xfId="0" applyFont="1" applyFill="1"/>
    <xf numFmtId="0" fontId="4" fillId="0" borderId="0" xfId="0" applyFont="1" applyFill="1"/>
    <xf numFmtId="0" fontId="8" fillId="0" borderId="0" xfId="0" applyFont="1" applyFill="1"/>
    <xf numFmtId="0" fontId="8" fillId="4" borderId="0" xfId="0" applyFont="1" applyFill="1" applyAlignment="1">
      <alignment horizontal="center" vertical="center"/>
    </xf>
    <xf numFmtId="0" fontId="0" fillId="4" borderId="0" xfId="0" applyFill="1"/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textRotation="90" wrapText="1"/>
    </xf>
    <xf numFmtId="0" fontId="2" fillId="8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2" fillId="9" borderId="0" xfId="0" applyFont="1" applyFill="1" applyBorder="1" applyAlignment="1">
      <alignment horizontal="left" vertical="center"/>
    </xf>
    <xf numFmtId="0" fontId="4" fillId="9" borderId="0" xfId="0" applyFont="1" applyFill="1" applyAlignment="1">
      <alignment horizontal="center"/>
    </xf>
    <xf numFmtId="0" fontId="0" fillId="4" borderId="1" xfId="0" applyFill="1" applyBorder="1"/>
    <xf numFmtId="0" fontId="12" fillId="9" borderId="4" xfId="0" applyFont="1" applyFill="1" applyBorder="1" applyAlignment="1"/>
    <xf numFmtId="0" fontId="2" fillId="4" borderId="0" xfId="0" applyFont="1" applyFill="1"/>
    <xf numFmtId="0" fontId="4" fillId="4" borderId="0" xfId="0" applyFont="1" applyFill="1"/>
    <xf numFmtId="0" fontId="7" fillId="8" borderId="1" xfId="0" applyFont="1" applyFill="1" applyBorder="1" applyAlignment="1">
      <alignment horizontal="center" vertical="center"/>
    </xf>
    <xf numFmtId="0" fontId="0" fillId="8" borderId="0" xfId="0" applyFill="1"/>
    <xf numFmtId="0" fontId="2" fillId="3" borderId="1" xfId="0" applyFont="1" applyFill="1" applyBorder="1" applyAlignment="1">
      <alignment horizontal="center" vertical="center"/>
    </xf>
    <xf numFmtId="0" fontId="14" fillId="0" borderId="0" xfId="0" applyFont="1"/>
    <xf numFmtId="0" fontId="11" fillId="3" borderId="0" xfId="0" applyFont="1" applyFill="1" applyAlignment="1">
      <alignment horizontal="left"/>
    </xf>
    <xf numFmtId="0" fontId="16" fillId="0" borderId="0" xfId="0" applyFont="1"/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13" fillId="10" borderId="2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left" wrapText="1"/>
    </xf>
    <xf numFmtId="0" fontId="2" fillId="0" borderId="0" xfId="0" applyFont="1" applyAlignment="1">
      <alignment horizontal="left" vertical="center"/>
    </xf>
    <xf numFmtId="0" fontId="2" fillId="5" borderId="2" xfId="0" applyFont="1" applyFill="1" applyBorder="1" applyAlignment="1">
      <alignment horizontal="center" vertical="center"/>
    </xf>
    <xf numFmtId="0" fontId="4" fillId="0" borderId="6" xfId="0" applyFont="1" applyBorder="1"/>
    <xf numFmtId="0" fontId="19" fillId="2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center"/>
    </xf>
    <xf numFmtId="0" fontId="1" fillId="6" borderId="1" xfId="0" applyFont="1" applyFill="1" applyBorder="1" applyAlignment="1">
      <alignment wrapText="1"/>
    </xf>
    <xf numFmtId="0" fontId="1" fillId="6" borderId="7" xfId="0" applyFont="1" applyFill="1" applyBorder="1" applyAlignment="1">
      <alignment wrapText="1"/>
    </xf>
    <xf numFmtId="0" fontId="9" fillId="4" borderId="7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left" wrapText="1"/>
    </xf>
    <xf numFmtId="0" fontId="8" fillId="4" borderId="1" xfId="0" applyFont="1" applyFill="1" applyBorder="1" applyAlignment="1">
      <alignment horizontal="center" vertical="center"/>
    </xf>
    <xf numFmtId="0" fontId="4" fillId="0" borderId="8" xfId="0" applyFont="1" applyBorder="1"/>
    <xf numFmtId="0" fontId="1" fillId="0" borderId="1" xfId="0" applyFont="1" applyFill="1" applyBorder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20" fillId="0" borderId="4" xfId="0" applyFont="1" applyBorder="1" applyAlignment="1"/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23" fillId="0" borderId="0" xfId="0" applyFont="1" applyFill="1" applyAlignment="1">
      <alignment wrapText="1"/>
    </xf>
    <xf numFmtId="0" fontId="9" fillId="0" borderId="0" xfId="0" applyFont="1" applyFill="1"/>
    <xf numFmtId="0" fontId="4" fillId="0" borderId="0" xfId="0" applyFont="1" applyAlignment="1">
      <alignment wrapText="1"/>
    </xf>
    <xf numFmtId="0" fontId="25" fillId="2" borderId="1" xfId="0" applyFont="1" applyFill="1" applyBorder="1" applyAlignment="1">
      <alignment vertical="top" wrapText="1"/>
    </xf>
    <xf numFmtId="0" fontId="4" fillId="0" borderId="1" xfId="0" applyFont="1" applyFill="1" applyBorder="1"/>
    <xf numFmtId="0" fontId="26" fillId="0" borderId="0" xfId="0" applyFont="1"/>
    <xf numFmtId="0" fontId="17" fillId="0" borderId="8" xfId="0" applyFont="1" applyBorder="1" applyAlignment="1">
      <alignment horizontal="center" vertical="center" wrapText="1"/>
    </xf>
    <xf numFmtId="0" fontId="27" fillId="0" borderId="0" xfId="0" applyFont="1" applyFill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2" fillId="0" borderId="9" xfId="0" applyFont="1" applyBorder="1" applyAlignment="1" applyProtection="1">
      <alignment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6" fillId="0" borderId="0" xfId="0" applyFont="1" applyAlignment="1">
      <alignment vertical="center"/>
    </xf>
    <xf numFmtId="0" fontId="20" fillId="0" borderId="0" xfId="0" applyFont="1"/>
    <xf numFmtId="0" fontId="0" fillId="0" borderId="0" xfId="0" applyAlignment="1">
      <alignment vertical="top"/>
    </xf>
    <xf numFmtId="0" fontId="3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vertical="center" wrapText="1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>
      <alignment vertical="center" wrapText="1"/>
    </xf>
    <xf numFmtId="0" fontId="31" fillId="0" borderId="1" xfId="0" applyFont="1" applyBorder="1" applyAlignment="1" applyProtection="1">
      <alignment horizontal="center" vertical="center" wrapText="1"/>
      <protection hidden="1"/>
    </xf>
    <xf numFmtId="0" fontId="1" fillId="4" borderId="8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22" fillId="0" borderId="4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6" borderId="0" xfId="0" applyFont="1" applyFill="1" applyAlignment="1">
      <alignment horizontal="left" wrapText="1"/>
    </xf>
    <xf numFmtId="0" fontId="2" fillId="0" borderId="0" xfId="0" applyFont="1" applyAlignment="1">
      <alignment horizontal="left" vertical="center"/>
    </xf>
    <xf numFmtId="0" fontId="12" fillId="0" borderId="0" xfId="0" applyFont="1" applyFill="1" applyAlignment="1">
      <alignment horizontal="right" wrapText="1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3" fillId="11" borderId="2" xfId="0" applyFont="1" applyFill="1" applyBorder="1" applyAlignment="1">
      <alignment horizontal="center"/>
    </xf>
    <xf numFmtId="0" fontId="18" fillId="0" borderId="0" xfId="0" applyFont="1" applyAlignment="1">
      <alignment horizontal="left"/>
    </xf>
    <xf numFmtId="0" fontId="4" fillId="0" borderId="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23" fillId="0" borderId="0" xfId="0" applyFont="1" applyFill="1" applyAlignment="1">
      <alignment horizontal="right" wrapText="1"/>
    </xf>
    <xf numFmtId="0" fontId="1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7" fillId="0" borderId="8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/>
    </xf>
    <xf numFmtId="0" fontId="0" fillId="0" borderId="0" xfId="0" applyAlignment="1">
      <alignment horizontal="left" vertical="top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 vertical="top" wrapText="1"/>
    </xf>
    <xf numFmtId="0" fontId="7" fillId="0" borderId="14" xfId="0" applyFont="1" applyBorder="1" applyAlignment="1">
      <alignment horizontal="right" vertical="center"/>
    </xf>
    <xf numFmtId="0" fontId="7" fillId="0" borderId="15" xfId="0" applyFont="1" applyBorder="1" applyAlignment="1">
      <alignment horizontal="right" vertical="center"/>
    </xf>
    <xf numFmtId="0" fontId="7" fillId="0" borderId="16" xfId="0" applyFont="1" applyBorder="1" applyAlignment="1">
      <alignment horizontal="right" vertical="center"/>
    </xf>
    <xf numFmtId="0" fontId="7" fillId="0" borderId="1" xfId="0" applyFont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B19"/>
  <sheetViews>
    <sheetView zoomScale="90" zoomScaleNormal="90" workbookViewId="0">
      <selection activeCell="E23" sqref="E23"/>
    </sheetView>
  </sheetViews>
  <sheetFormatPr defaultRowHeight="15"/>
  <cols>
    <col min="1" max="1" width="8.5703125" customWidth="1"/>
    <col min="2" max="2" width="18.140625" customWidth="1"/>
    <col min="3" max="3" width="13.28515625" customWidth="1"/>
    <col min="4" max="4" width="12.28515625" customWidth="1"/>
    <col min="5" max="5" width="6.85546875" customWidth="1"/>
    <col min="6" max="6" width="5.140625" customWidth="1"/>
    <col min="7" max="7" width="4.85546875" customWidth="1"/>
    <col min="8" max="8" width="6" customWidth="1"/>
    <col min="9" max="26" width="5.5703125" customWidth="1"/>
    <col min="27" max="27" width="10.5703125" customWidth="1"/>
    <col min="28" max="28" width="11.140625" bestFit="1" customWidth="1"/>
  </cols>
  <sheetData>
    <row r="1" spans="1:28" ht="18.75">
      <c r="A1" s="44" t="s">
        <v>69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8" t="s">
        <v>58</v>
      </c>
      <c r="AB1" s="18" t="s">
        <v>58</v>
      </c>
    </row>
    <row r="2" spans="1:28" ht="18.75">
      <c r="A2" s="7"/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29"/>
    </row>
    <row r="3" spans="1:28" ht="15.75">
      <c r="A3" s="91" t="s">
        <v>28</v>
      </c>
      <c r="B3" s="92" t="s">
        <v>29</v>
      </c>
      <c r="C3" s="93" t="s">
        <v>30</v>
      </c>
      <c r="D3" s="92" t="s">
        <v>31</v>
      </c>
      <c r="E3" s="95" t="s">
        <v>73</v>
      </c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30"/>
      <c r="AB3" s="29"/>
    </row>
    <row r="4" spans="1:28" ht="103.5" customHeight="1">
      <c r="A4" s="91"/>
      <c r="B4" s="92"/>
      <c r="C4" s="94"/>
      <c r="D4" s="92"/>
      <c r="E4" s="15" t="s">
        <v>32</v>
      </c>
      <c r="F4" s="15" t="s">
        <v>33</v>
      </c>
      <c r="G4" s="15" t="s">
        <v>34</v>
      </c>
      <c r="H4" s="15" t="s">
        <v>35</v>
      </c>
      <c r="I4" s="15" t="s">
        <v>36</v>
      </c>
      <c r="J4" s="15" t="s">
        <v>37</v>
      </c>
      <c r="K4" s="15" t="s">
        <v>38</v>
      </c>
      <c r="L4" s="15" t="s">
        <v>39</v>
      </c>
      <c r="M4" s="15" t="s">
        <v>40</v>
      </c>
      <c r="N4" s="15" t="s">
        <v>41</v>
      </c>
      <c r="O4" s="15" t="s">
        <v>42</v>
      </c>
      <c r="P4" s="15" t="s">
        <v>43</v>
      </c>
      <c r="Q4" s="15" t="s">
        <v>44</v>
      </c>
      <c r="R4" s="15" t="s">
        <v>45</v>
      </c>
      <c r="S4" s="15" t="s">
        <v>46</v>
      </c>
      <c r="T4" s="15" t="s">
        <v>47</v>
      </c>
      <c r="U4" s="15" t="s">
        <v>48</v>
      </c>
      <c r="V4" s="15" t="s">
        <v>59</v>
      </c>
      <c r="W4" s="15" t="s">
        <v>60</v>
      </c>
      <c r="X4" s="15" t="s">
        <v>61</v>
      </c>
      <c r="Y4" s="15" t="s">
        <v>62</v>
      </c>
      <c r="Z4" s="15" t="s">
        <v>63</v>
      </c>
      <c r="AA4" s="31"/>
      <c r="AB4" s="29"/>
    </row>
    <row r="5" spans="1:28" ht="15.75">
      <c r="A5" s="9" t="s">
        <v>66</v>
      </c>
      <c r="B5" s="10">
        <v>242</v>
      </c>
      <c r="C5" s="42">
        <v>90</v>
      </c>
      <c r="D5" s="21">
        <f>C5/B5*100</f>
        <v>37.190082644628099</v>
      </c>
      <c r="E5" s="10">
        <v>52</v>
      </c>
      <c r="F5" s="10">
        <v>38</v>
      </c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33" t="str">
        <f>IF($C5=$AB5, "верно", "ошибка")</f>
        <v>верно</v>
      </c>
      <c r="AB5" s="29">
        <f>SUM($E5:$Z5)</f>
        <v>90</v>
      </c>
    </row>
    <row r="6" spans="1:28" ht="15.75">
      <c r="A6" s="9" t="s">
        <v>49</v>
      </c>
      <c r="B6" s="10">
        <v>217</v>
      </c>
      <c r="C6" s="42">
        <v>125</v>
      </c>
      <c r="D6" s="21">
        <f t="shared" ref="D6:D12" si="0">C6/B6*100</f>
        <v>57.603686635944698</v>
      </c>
      <c r="E6" s="10">
        <v>62</v>
      </c>
      <c r="F6" s="10">
        <v>17</v>
      </c>
      <c r="G6" s="10">
        <v>14</v>
      </c>
      <c r="H6" s="10">
        <v>8</v>
      </c>
      <c r="I6" s="10">
        <v>8</v>
      </c>
      <c r="J6" s="10">
        <v>7</v>
      </c>
      <c r="K6" s="10">
        <v>5</v>
      </c>
      <c r="L6" s="10">
        <v>4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33" t="str">
        <f>IF($C6=$AB6, "верно", "ошибка")</f>
        <v>верно</v>
      </c>
      <c r="AB6" s="29">
        <f t="shared" ref="AB6:AB13" si="1">SUM($E6:$Z6)</f>
        <v>125</v>
      </c>
    </row>
    <row r="7" spans="1:28" ht="15.75">
      <c r="A7" s="9" t="s">
        <v>50</v>
      </c>
      <c r="B7" s="10">
        <v>222</v>
      </c>
      <c r="C7" s="42">
        <v>100</v>
      </c>
      <c r="D7" s="21">
        <f t="shared" si="0"/>
        <v>45.045045045045043</v>
      </c>
      <c r="E7" s="10">
        <v>34</v>
      </c>
      <c r="F7" s="10">
        <v>24</v>
      </c>
      <c r="G7" s="10">
        <v>8</v>
      </c>
      <c r="H7" s="10">
        <v>10</v>
      </c>
      <c r="I7" s="10">
        <v>6</v>
      </c>
      <c r="J7" s="10">
        <v>4</v>
      </c>
      <c r="K7" s="10">
        <v>6</v>
      </c>
      <c r="L7" s="10">
        <v>5</v>
      </c>
      <c r="M7" s="10">
        <v>2</v>
      </c>
      <c r="N7" s="10">
        <v>1</v>
      </c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33" t="str">
        <f t="shared" ref="AA7:AA13" si="2">IF($C7=$AB7, "верно", "ошибка")</f>
        <v>верно</v>
      </c>
      <c r="AB7" s="29">
        <f t="shared" si="1"/>
        <v>100</v>
      </c>
    </row>
    <row r="8" spans="1:28" ht="15.75">
      <c r="A8" s="9" t="s">
        <v>51</v>
      </c>
      <c r="B8" s="10">
        <v>195</v>
      </c>
      <c r="C8" s="42">
        <v>104</v>
      </c>
      <c r="D8" s="21">
        <f t="shared" si="0"/>
        <v>53.333333333333336</v>
      </c>
      <c r="E8" s="10">
        <v>68</v>
      </c>
      <c r="F8" s="10">
        <v>5</v>
      </c>
      <c r="G8" s="10">
        <v>5</v>
      </c>
      <c r="H8" s="10">
        <v>5</v>
      </c>
      <c r="I8" s="10">
        <v>2</v>
      </c>
      <c r="J8" s="10">
        <v>5</v>
      </c>
      <c r="K8" s="10">
        <v>2</v>
      </c>
      <c r="L8" s="10">
        <v>3</v>
      </c>
      <c r="M8" s="10">
        <v>5</v>
      </c>
      <c r="N8" s="10">
        <v>4</v>
      </c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33" t="str">
        <f t="shared" si="2"/>
        <v>верно</v>
      </c>
      <c r="AB8" s="29">
        <f t="shared" si="1"/>
        <v>104</v>
      </c>
    </row>
    <row r="9" spans="1:28" ht="15.75">
      <c r="A9" s="9" t="s">
        <v>52</v>
      </c>
      <c r="B9" s="10">
        <v>182</v>
      </c>
      <c r="C9" s="42">
        <v>100</v>
      </c>
      <c r="D9" s="21">
        <f t="shared" si="0"/>
        <v>54.945054945054949</v>
      </c>
      <c r="E9" s="10">
        <v>32</v>
      </c>
      <c r="F9" s="10">
        <v>28</v>
      </c>
      <c r="G9" s="10">
        <v>9</v>
      </c>
      <c r="H9" s="10">
        <v>7</v>
      </c>
      <c r="I9" s="10">
        <v>9</v>
      </c>
      <c r="J9" s="10">
        <v>5</v>
      </c>
      <c r="K9" s="10">
        <v>3</v>
      </c>
      <c r="L9" s="10">
        <v>4</v>
      </c>
      <c r="M9" s="10">
        <v>1</v>
      </c>
      <c r="N9" s="10">
        <v>1</v>
      </c>
      <c r="O9" s="10"/>
      <c r="P9" s="10"/>
      <c r="Q9" s="10">
        <v>1</v>
      </c>
      <c r="R9" s="10"/>
      <c r="S9" s="10"/>
      <c r="T9" s="10"/>
      <c r="U9" s="10"/>
      <c r="V9" s="10"/>
      <c r="W9" s="10"/>
      <c r="X9" s="10"/>
      <c r="Y9" s="10"/>
      <c r="Z9" s="10"/>
      <c r="AA9" s="33" t="str">
        <f t="shared" si="2"/>
        <v>верно</v>
      </c>
      <c r="AB9" s="29">
        <f t="shared" si="1"/>
        <v>100</v>
      </c>
    </row>
    <row r="10" spans="1:28" ht="15.75">
      <c r="A10" s="9" t="s">
        <v>53</v>
      </c>
      <c r="B10" s="10">
        <v>171</v>
      </c>
      <c r="C10" s="42">
        <v>97</v>
      </c>
      <c r="D10" s="21">
        <f t="shared" si="0"/>
        <v>56.725146198830409</v>
      </c>
      <c r="E10" s="10">
        <v>35</v>
      </c>
      <c r="F10" s="10">
        <v>15</v>
      </c>
      <c r="G10" s="10">
        <v>11</v>
      </c>
      <c r="H10" s="10">
        <v>10</v>
      </c>
      <c r="I10" s="10">
        <v>8</v>
      </c>
      <c r="J10" s="10">
        <v>7</v>
      </c>
      <c r="K10" s="10">
        <v>4</v>
      </c>
      <c r="L10" s="10">
        <v>2</v>
      </c>
      <c r="M10" s="10">
        <v>2</v>
      </c>
      <c r="N10" s="10">
        <v>2</v>
      </c>
      <c r="O10" s="10"/>
      <c r="P10" s="10"/>
      <c r="Q10" s="10"/>
      <c r="R10" s="10">
        <v>1</v>
      </c>
      <c r="S10" s="10"/>
      <c r="T10" s="10"/>
      <c r="U10" s="10"/>
      <c r="V10" s="10"/>
      <c r="W10" s="10"/>
      <c r="X10" s="10"/>
      <c r="Y10" s="10"/>
      <c r="Z10" s="10"/>
      <c r="AA10" s="33" t="str">
        <f t="shared" si="2"/>
        <v>верно</v>
      </c>
      <c r="AB10" s="29">
        <f t="shared" si="1"/>
        <v>97</v>
      </c>
    </row>
    <row r="11" spans="1:28" ht="15.75">
      <c r="A11" s="9" t="s">
        <v>54</v>
      </c>
      <c r="B11" s="10">
        <v>86</v>
      </c>
      <c r="C11" s="42">
        <v>68</v>
      </c>
      <c r="D11" s="21">
        <f t="shared" si="0"/>
        <v>79.069767441860463</v>
      </c>
      <c r="E11" s="10">
        <v>20</v>
      </c>
      <c r="F11" s="10">
        <v>10</v>
      </c>
      <c r="G11" s="10">
        <v>5</v>
      </c>
      <c r="H11" s="10">
        <v>6</v>
      </c>
      <c r="I11" s="10">
        <v>9</v>
      </c>
      <c r="J11" s="10">
        <v>3</v>
      </c>
      <c r="K11" s="10">
        <v>4</v>
      </c>
      <c r="L11" s="10">
        <v>3</v>
      </c>
      <c r="M11" s="10">
        <v>3</v>
      </c>
      <c r="N11" s="10">
        <v>1</v>
      </c>
      <c r="O11" s="10">
        <v>2</v>
      </c>
      <c r="P11" s="10">
        <v>2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33" t="str">
        <f t="shared" si="2"/>
        <v>верно</v>
      </c>
      <c r="AB11" s="29">
        <f t="shared" si="1"/>
        <v>68</v>
      </c>
    </row>
    <row r="12" spans="1:28" ht="15.75">
      <c r="A12" s="9" t="s">
        <v>55</v>
      </c>
      <c r="B12" s="10">
        <v>103</v>
      </c>
      <c r="C12" s="42">
        <v>90</v>
      </c>
      <c r="D12" s="21">
        <f t="shared" si="0"/>
        <v>87.378640776699029</v>
      </c>
      <c r="E12" s="10">
        <v>18</v>
      </c>
      <c r="F12" s="10">
        <v>16</v>
      </c>
      <c r="G12" s="10">
        <v>15</v>
      </c>
      <c r="H12" s="10">
        <v>17</v>
      </c>
      <c r="I12" s="10">
        <v>8</v>
      </c>
      <c r="J12" s="10">
        <v>9</v>
      </c>
      <c r="K12" s="10">
        <v>1</v>
      </c>
      <c r="L12" s="10">
        <v>4</v>
      </c>
      <c r="M12" s="10">
        <v>1</v>
      </c>
      <c r="N12" s="10"/>
      <c r="O12" s="10">
        <v>1</v>
      </c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33" t="str">
        <f t="shared" si="2"/>
        <v>верно</v>
      </c>
      <c r="AB12" s="29">
        <f t="shared" si="1"/>
        <v>90</v>
      </c>
    </row>
    <row r="13" spans="1:28" ht="15.75">
      <c r="A13" s="11" t="s">
        <v>56</v>
      </c>
      <c r="B13" s="20">
        <f>SUM($B$5:$B$12)</f>
        <v>1418</v>
      </c>
      <c r="C13" s="40">
        <f>SUM($C$5:$C$12)</f>
        <v>774</v>
      </c>
      <c r="D13" s="21">
        <f>C13/B13*100</f>
        <v>54.583921015514811</v>
      </c>
      <c r="E13" s="12">
        <f t="shared" ref="E13:Z13" si="3">SUM(E5:E12)</f>
        <v>321</v>
      </c>
      <c r="F13" s="12">
        <f t="shared" si="3"/>
        <v>153</v>
      </c>
      <c r="G13" s="12">
        <f t="shared" si="3"/>
        <v>67</v>
      </c>
      <c r="H13" s="12">
        <f t="shared" si="3"/>
        <v>63</v>
      </c>
      <c r="I13" s="12">
        <f t="shared" si="3"/>
        <v>50</v>
      </c>
      <c r="J13" s="12">
        <f t="shared" si="3"/>
        <v>40</v>
      </c>
      <c r="K13" s="12">
        <f t="shared" si="3"/>
        <v>25</v>
      </c>
      <c r="L13" s="12">
        <f t="shared" si="3"/>
        <v>25</v>
      </c>
      <c r="M13" s="12">
        <f t="shared" si="3"/>
        <v>14</v>
      </c>
      <c r="N13" s="12">
        <f t="shared" si="3"/>
        <v>9</v>
      </c>
      <c r="O13" s="12">
        <f t="shared" si="3"/>
        <v>3</v>
      </c>
      <c r="P13" s="12">
        <f t="shared" si="3"/>
        <v>2</v>
      </c>
      <c r="Q13" s="12">
        <f t="shared" si="3"/>
        <v>1</v>
      </c>
      <c r="R13" s="12">
        <f t="shared" si="3"/>
        <v>1</v>
      </c>
      <c r="S13" s="12">
        <f t="shared" si="3"/>
        <v>0</v>
      </c>
      <c r="T13" s="12">
        <f t="shared" si="3"/>
        <v>0</v>
      </c>
      <c r="U13" s="12">
        <f t="shared" si="3"/>
        <v>0</v>
      </c>
      <c r="V13" s="12">
        <f t="shared" si="3"/>
        <v>0</v>
      </c>
      <c r="W13" s="12">
        <f t="shared" si="3"/>
        <v>0</v>
      </c>
      <c r="X13" s="12">
        <f t="shared" si="3"/>
        <v>0</v>
      </c>
      <c r="Y13" s="12">
        <f t="shared" si="3"/>
        <v>0</v>
      </c>
      <c r="Z13" s="12">
        <f t="shared" si="3"/>
        <v>0</v>
      </c>
      <c r="AA13" s="32" t="str">
        <f t="shared" si="2"/>
        <v>верно</v>
      </c>
      <c r="AB13" s="41">
        <f t="shared" si="1"/>
        <v>774</v>
      </c>
    </row>
    <row r="14" spans="1:28" s="43" customFormat="1">
      <c r="B14" s="90" t="s">
        <v>57</v>
      </c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</row>
    <row r="15" spans="1:28" ht="15.75">
      <c r="B15" s="18" t="s">
        <v>58</v>
      </c>
      <c r="C15" s="88" t="s">
        <v>72</v>
      </c>
      <c r="D15" s="89"/>
      <c r="E15" s="36">
        <f>E13</f>
        <v>321</v>
      </c>
      <c r="F15" s="36">
        <f>F13*2</f>
        <v>306</v>
      </c>
      <c r="G15" s="36">
        <f>G13*3</f>
        <v>201</v>
      </c>
      <c r="H15" s="36">
        <f>H13*4</f>
        <v>252</v>
      </c>
      <c r="I15" s="36">
        <f>I13*5</f>
        <v>250</v>
      </c>
      <c r="J15" s="36">
        <f>J13*6</f>
        <v>240</v>
      </c>
      <c r="K15" s="36">
        <f>K13*7</f>
        <v>175</v>
      </c>
      <c r="L15" s="36">
        <f>L13*8</f>
        <v>200</v>
      </c>
      <c r="M15" s="36">
        <f>M13*9</f>
        <v>126</v>
      </c>
      <c r="N15" s="36">
        <f>N13*10</f>
        <v>90</v>
      </c>
      <c r="O15" s="36">
        <f>O13*11</f>
        <v>33</v>
      </c>
      <c r="P15" s="36">
        <f>P13*12</f>
        <v>24</v>
      </c>
      <c r="Q15" s="36">
        <f>Q13*13</f>
        <v>13</v>
      </c>
      <c r="R15" s="36">
        <f>R13*14</f>
        <v>14</v>
      </c>
      <c r="S15" s="36">
        <f>S13*15</f>
        <v>0</v>
      </c>
      <c r="T15" s="36">
        <f>T13*16</f>
        <v>0</v>
      </c>
      <c r="U15" s="36">
        <f>U13*17</f>
        <v>0</v>
      </c>
      <c r="V15" s="36">
        <f>V13*18</f>
        <v>0</v>
      </c>
      <c r="W15" s="36">
        <f>W13*19</f>
        <v>0</v>
      </c>
      <c r="X15" s="36">
        <f>X13*20</f>
        <v>0</v>
      </c>
      <c r="Y15" s="36">
        <f>Y13*21</f>
        <v>0</v>
      </c>
      <c r="Z15" s="36">
        <f>Z13*22</f>
        <v>0</v>
      </c>
      <c r="AA15" s="34">
        <f>SUM(E15:Z15)</f>
        <v>2245</v>
      </c>
    </row>
    <row r="16" spans="1:28">
      <c r="B16" s="18" t="s">
        <v>58</v>
      </c>
      <c r="C16" s="37" t="e">
        <f>IF($AA$15=#REF!, "верно число участий", "ОШИБКА по участиям - в табл.5 или(и) табл.7")</f>
        <v>#REF!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</row>
    <row r="18" spans="2:2" ht="18" customHeight="1">
      <c r="B18" s="45"/>
    </row>
    <row r="19" spans="2:2" ht="22.5" customHeight="1"/>
  </sheetData>
  <sheetProtection password="CB2F" sheet="1" objects="1" scenarios="1" formatCells="0" formatColumns="0" formatRows="0"/>
  <protectedRanges>
    <protectedRange sqref="B5:C12 B18:M19 E5:Z12" name="Разрешенный"/>
    <protectedRange password="CCC5" sqref="A1:Z2 AA1:AB13 A3:Z4 A5:A13 B13:D13 D3:D12 D13:Z13 B15:B16 B16:O16 B15:AA15 B18:H19 B18:H19 B16" name="Запрещенный"/>
  </protectedRanges>
  <mergeCells count="7">
    <mergeCell ref="C15:D15"/>
    <mergeCell ref="B14:S14"/>
    <mergeCell ref="A3:A4"/>
    <mergeCell ref="B3:B4"/>
    <mergeCell ref="C3:C4"/>
    <mergeCell ref="D3:D4"/>
    <mergeCell ref="E3:Z3"/>
  </mergeCells>
  <phoneticPr fontId="33" type="noConversion"/>
  <conditionalFormatting sqref="AA15 AA5:AA13">
    <cfRule type="cellIs" dxfId="8" priority="2" operator="equal">
      <formula>"ошибка"</formula>
    </cfRule>
  </conditionalFormatting>
  <conditionalFormatting sqref="C16">
    <cfRule type="containsText" dxfId="7" priority="1" operator="containsText" text="ошибка">
      <formula>NOT(ISERROR(SEARCH("ошибка",C16)))</formula>
    </cfRule>
  </conditionalFormatting>
  <pageMargins left="0.31496062992125984" right="0" top="0.74803149606299213" bottom="0.74803149606299213" header="0.31496062992125984" footer="0.31496062992125984"/>
  <pageSetup paperSize="9" scale="9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opLeftCell="A10" workbookViewId="0">
      <selection activeCell="E26" sqref="E26"/>
    </sheetView>
  </sheetViews>
  <sheetFormatPr defaultRowHeight="15"/>
  <cols>
    <col min="1" max="1" width="5" style="1" customWidth="1"/>
    <col min="2" max="2" width="30" style="1" customWidth="1"/>
    <col min="3" max="4" width="16.42578125" style="1" customWidth="1"/>
    <col min="5" max="5" width="20.140625" style="1" customWidth="1"/>
    <col min="6" max="6" width="16.28515625" style="1" customWidth="1"/>
    <col min="7" max="7" width="29" style="1" customWidth="1"/>
    <col min="8" max="8" width="16.28515625" style="1" customWidth="1"/>
    <col min="9" max="9" width="11.140625" style="27" bestFit="1" customWidth="1"/>
    <col min="10" max="16384" width="9.140625" style="1"/>
  </cols>
  <sheetData>
    <row r="1" spans="1:9" ht="87" customHeight="1">
      <c r="F1" s="104" t="s">
        <v>92</v>
      </c>
      <c r="G1" s="104"/>
    </row>
    <row r="2" spans="1:9" ht="28.5" customHeight="1">
      <c r="A2" s="105" t="s">
        <v>90</v>
      </c>
      <c r="B2" s="105"/>
      <c r="C2" s="105"/>
      <c r="D2" s="105"/>
      <c r="E2" s="105"/>
      <c r="F2" s="105"/>
      <c r="G2" s="105"/>
    </row>
    <row r="3" spans="1:9" ht="16.5" customHeight="1">
      <c r="A3" s="106" t="s">
        <v>22</v>
      </c>
      <c r="B3" s="106"/>
      <c r="C3" s="107"/>
      <c r="D3" s="107"/>
      <c r="E3" s="107"/>
      <c r="F3" s="107"/>
      <c r="G3" s="107"/>
    </row>
    <row r="4" spans="1:9" ht="17.25" customHeight="1">
      <c r="A4" s="2"/>
      <c r="B4" s="103" t="s">
        <v>27</v>
      </c>
      <c r="C4" s="103"/>
      <c r="D4" s="103"/>
      <c r="E4" s="103"/>
      <c r="F4" s="23"/>
      <c r="G4" s="27"/>
      <c r="I4" s="18" t="s">
        <v>58</v>
      </c>
    </row>
    <row r="5" spans="1:9" ht="15.75" customHeight="1">
      <c r="A5" s="2"/>
      <c r="B5" s="103" t="s">
        <v>67</v>
      </c>
      <c r="C5" s="103"/>
      <c r="D5" s="103"/>
      <c r="E5" s="103"/>
      <c r="F5" s="46"/>
      <c r="G5" s="2"/>
    </row>
    <row r="6" spans="1:9" ht="15.75" customHeight="1">
      <c r="A6" s="2"/>
      <c r="B6" s="103" t="s">
        <v>25</v>
      </c>
      <c r="C6" s="103"/>
      <c r="D6" s="103"/>
      <c r="E6" s="103"/>
      <c r="F6" s="47"/>
      <c r="G6" s="2"/>
    </row>
    <row r="7" spans="1:9" ht="14.25" customHeight="1">
      <c r="A7" s="2"/>
      <c r="B7" s="103" t="s">
        <v>26</v>
      </c>
      <c r="C7" s="103"/>
      <c r="D7" s="103"/>
      <c r="E7" s="103"/>
      <c r="F7" s="46"/>
      <c r="G7" s="2"/>
    </row>
    <row r="8" spans="1:9" ht="14.25" customHeight="1">
      <c r="A8" s="2"/>
      <c r="B8" s="103" t="s">
        <v>68</v>
      </c>
      <c r="C8" s="103"/>
      <c r="D8" s="103"/>
      <c r="E8" s="103"/>
      <c r="F8" s="46"/>
      <c r="G8" s="22" t="str">
        <f>IF($F$4=$I$8,"п.1 - верно","ОШИБКА в стр.4-8")</f>
        <v>п.1 - верно</v>
      </c>
      <c r="I8" s="28">
        <f>$F$5+$F$6+$F$7+$F$8</f>
        <v>0</v>
      </c>
    </row>
    <row r="9" spans="1:9" ht="20.25" customHeight="1">
      <c r="A9" s="2"/>
      <c r="B9" s="103" t="s">
        <v>84</v>
      </c>
      <c r="C9" s="103"/>
      <c r="D9" s="103"/>
      <c r="E9" s="103"/>
      <c r="F9" s="52"/>
      <c r="G9" s="22"/>
      <c r="I9" s="28"/>
    </row>
    <row r="10" spans="1:9" ht="20.25" customHeight="1">
      <c r="A10" s="2"/>
      <c r="B10" s="103" t="s">
        <v>85</v>
      </c>
      <c r="C10" s="103"/>
      <c r="D10" s="103"/>
      <c r="E10" s="103"/>
      <c r="F10" s="48"/>
      <c r="G10" s="102" t="str">
        <f>IF($F$10=$I$10, "п.2= соотв-м данным табл.7 -верно", "ОШИБКА в строке 10 или(и) в табл.7")</f>
        <v>ОШИБКА в строке 10 или(и) в табл.7</v>
      </c>
      <c r="H10" s="102"/>
      <c r="I10" s="19">
        <f>'Приложение 2'!$B$13</f>
        <v>84</v>
      </c>
    </row>
    <row r="11" spans="1:9" ht="15.75">
      <c r="A11" s="2"/>
      <c r="B11" s="51"/>
      <c r="C11" s="51"/>
      <c r="D11" s="51"/>
      <c r="E11" s="51"/>
      <c r="F11" s="52"/>
      <c r="G11" s="50"/>
      <c r="H11" s="50"/>
      <c r="I11" s="19"/>
    </row>
    <row r="12" spans="1:9" ht="15.75">
      <c r="A12" s="2"/>
      <c r="B12" s="51" t="s">
        <v>75</v>
      </c>
      <c r="C12" s="51"/>
      <c r="D12" s="51"/>
      <c r="E12" s="51"/>
      <c r="F12" s="52"/>
      <c r="G12" s="50"/>
      <c r="H12" s="50"/>
      <c r="I12" s="19"/>
    </row>
    <row r="13" spans="1:9" ht="16.5">
      <c r="A13" s="2"/>
      <c r="B13" s="111" t="s">
        <v>79</v>
      </c>
      <c r="C13" s="111"/>
      <c r="D13" s="111"/>
      <c r="E13" s="111"/>
      <c r="F13" s="52"/>
      <c r="G13" s="50"/>
      <c r="H13" s="50"/>
      <c r="I13" s="19"/>
    </row>
    <row r="14" spans="1:9" ht="16.5">
      <c r="A14" s="2"/>
      <c r="B14" s="111" t="s">
        <v>76</v>
      </c>
      <c r="C14" s="111"/>
      <c r="D14" s="111"/>
      <c r="E14" s="111"/>
      <c r="F14" s="52"/>
      <c r="G14" s="50"/>
      <c r="H14" s="50"/>
      <c r="I14" s="19"/>
    </row>
    <row r="15" spans="1:9" ht="16.5">
      <c r="A15" s="2"/>
      <c r="B15" s="111" t="s">
        <v>77</v>
      </c>
      <c r="C15" s="111"/>
      <c r="D15" s="111"/>
      <c r="E15" s="111"/>
      <c r="F15" s="52"/>
      <c r="G15" s="50"/>
      <c r="H15" s="50"/>
      <c r="I15" s="19"/>
    </row>
    <row r="16" spans="1:9" ht="16.5">
      <c r="A16" s="2"/>
      <c r="B16" s="111" t="s">
        <v>78</v>
      </c>
      <c r="C16" s="111"/>
      <c r="D16" s="111"/>
      <c r="E16" s="111"/>
      <c r="F16" s="52"/>
      <c r="G16" s="50"/>
      <c r="H16" s="50"/>
      <c r="I16" s="19"/>
    </row>
    <row r="17" spans="1:9" ht="15.75">
      <c r="A17" s="2"/>
      <c r="B17" s="51"/>
      <c r="C17" s="51"/>
      <c r="D17" s="51"/>
      <c r="E17" s="51"/>
      <c r="F17" s="52"/>
      <c r="G17" s="56" t="str">
        <f>IF($F$10=$I$17,"п.2 - верно","ОШИБКА в стр.12-15")</f>
        <v>п.2 - верно</v>
      </c>
      <c r="H17" s="59"/>
      <c r="I17" s="60">
        <f>$F$13+$F$14+$F$15+$F$16</f>
        <v>0</v>
      </c>
    </row>
    <row r="18" spans="1:9" ht="33" customHeight="1">
      <c r="B18" s="108" t="s">
        <v>74</v>
      </c>
      <c r="C18" s="109"/>
      <c r="D18" s="109"/>
      <c r="E18" s="109"/>
      <c r="F18" s="49"/>
      <c r="G18" s="57"/>
      <c r="I18" s="58"/>
    </row>
    <row r="19" spans="1:9" s="25" customFormat="1" ht="20.25" customHeight="1">
      <c r="A19" s="16" t="s">
        <v>83</v>
      </c>
      <c r="B19" s="17"/>
      <c r="C19" s="24"/>
      <c r="D19" s="24"/>
      <c r="E19" s="24"/>
      <c r="F19" s="26"/>
      <c r="G19" s="26"/>
      <c r="I19" s="27"/>
    </row>
    <row r="20" spans="1:9" ht="75.75" customHeight="1">
      <c r="A20" s="98" t="s">
        <v>0</v>
      </c>
      <c r="B20" s="100" t="s">
        <v>1</v>
      </c>
      <c r="C20" s="96" t="s">
        <v>2</v>
      </c>
      <c r="D20" s="96" t="s">
        <v>91</v>
      </c>
      <c r="E20" s="96" t="s">
        <v>3</v>
      </c>
      <c r="F20" s="96" t="s">
        <v>4</v>
      </c>
      <c r="G20" s="96" t="s">
        <v>5</v>
      </c>
      <c r="H20" s="96" t="s">
        <v>71</v>
      </c>
      <c r="I20" s="63"/>
    </row>
    <row r="21" spans="1:9" ht="75.75" customHeight="1">
      <c r="A21" s="99"/>
      <c r="B21" s="101"/>
      <c r="C21" s="97"/>
      <c r="D21" s="97"/>
      <c r="E21" s="97"/>
      <c r="F21" s="97"/>
      <c r="G21" s="97"/>
      <c r="H21" s="97"/>
      <c r="I21" s="63"/>
    </row>
    <row r="22" spans="1:9" ht="15.75" customHeight="1">
      <c r="A22" s="4">
        <v>1</v>
      </c>
      <c r="B22" s="54" t="s">
        <v>15</v>
      </c>
      <c r="C22" s="53"/>
      <c r="D22" s="53"/>
      <c r="E22" s="4"/>
      <c r="F22" s="4"/>
      <c r="G22" s="61"/>
      <c r="H22" s="62">
        <f>F22+G22</f>
        <v>0</v>
      </c>
      <c r="I22" s="64"/>
    </row>
    <row r="23" spans="1:9" ht="15.75" customHeight="1">
      <c r="A23" s="4">
        <v>2</v>
      </c>
      <c r="B23" s="54" t="s">
        <v>21</v>
      </c>
      <c r="C23" s="53"/>
      <c r="D23" s="53"/>
      <c r="E23" s="4"/>
      <c r="F23" s="4"/>
      <c r="G23" s="61"/>
      <c r="H23" s="62">
        <f t="shared" ref="H23:H45" si="0">F23+G23</f>
        <v>0</v>
      </c>
      <c r="I23" s="64"/>
    </row>
    <row r="24" spans="1:9" ht="15.75" customHeight="1">
      <c r="A24" s="4">
        <v>3</v>
      </c>
      <c r="B24" s="54" t="s">
        <v>10</v>
      </c>
      <c r="C24" s="53"/>
      <c r="D24" s="53"/>
      <c r="E24" s="4"/>
      <c r="F24" s="4"/>
      <c r="G24" s="61"/>
      <c r="H24" s="62">
        <f t="shared" si="0"/>
        <v>0</v>
      </c>
      <c r="I24" s="64"/>
    </row>
    <row r="25" spans="1:9" ht="15.75" customHeight="1">
      <c r="A25" s="4">
        <v>4</v>
      </c>
      <c r="B25" s="54" t="s">
        <v>11</v>
      </c>
      <c r="C25" s="53"/>
      <c r="D25" s="53"/>
      <c r="E25" s="4"/>
      <c r="F25" s="4"/>
      <c r="G25" s="61"/>
      <c r="H25" s="62">
        <f t="shared" si="0"/>
        <v>0</v>
      </c>
      <c r="I25" s="64"/>
    </row>
    <row r="26" spans="1:9" ht="15.75" customHeight="1">
      <c r="A26" s="4">
        <v>5</v>
      </c>
      <c r="B26" s="54" t="s">
        <v>80</v>
      </c>
      <c r="C26" s="53"/>
      <c r="D26" s="53"/>
      <c r="E26" s="4"/>
      <c r="F26" s="4"/>
      <c r="G26" s="61"/>
      <c r="H26" s="62">
        <f t="shared" si="0"/>
        <v>0</v>
      </c>
      <c r="I26" s="64"/>
    </row>
    <row r="27" spans="1:9" ht="37.5" customHeight="1">
      <c r="A27" s="55">
        <v>6</v>
      </c>
      <c r="B27" s="54" t="s">
        <v>81</v>
      </c>
      <c r="C27" s="53"/>
      <c r="D27" s="53"/>
      <c r="E27" s="4"/>
      <c r="F27" s="4"/>
      <c r="G27" s="61"/>
      <c r="H27" s="62">
        <f t="shared" si="0"/>
        <v>0</v>
      </c>
      <c r="I27" s="64"/>
    </row>
    <row r="28" spans="1:9" ht="15.75" customHeight="1">
      <c r="A28" s="4">
        <v>7</v>
      </c>
      <c r="B28" s="54" t="s">
        <v>70</v>
      </c>
      <c r="C28" s="53"/>
      <c r="D28" s="53"/>
      <c r="E28" s="4"/>
      <c r="F28" s="4"/>
      <c r="G28" s="61"/>
      <c r="H28" s="62">
        <f t="shared" si="0"/>
        <v>0</v>
      </c>
      <c r="I28" s="64"/>
    </row>
    <row r="29" spans="1:9" ht="15.75" customHeight="1">
      <c r="A29" s="4">
        <v>8</v>
      </c>
      <c r="B29" s="54" t="s">
        <v>12</v>
      </c>
      <c r="C29" s="53"/>
      <c r="D29" s="53"/>
      <c r="E29" s="4"/>
      <c r="F29" s="4"/>
      <c r="G29" s="61"/>
      <c r="H29" s="62">
        <f t="shared" si="0"/>
        <v>0</v>
      </c>
      <c r="I29" s="64"/>
    </row>
    <row r="30" spans="1:9" ht="15.75" customHeight="1">
      <c r="A30" s="4">
        <v>9</v>
      </c>
      <c r="B30" s="54" t="s">
        <v>7</v>
      </c>
      <c r="C30" s="53"/>
      <c r="D30" s="53"/>
      <c r="E30" s="4"/>
      <c r="F30" s="4"/>
      <c r="G30" s="61"/>
      <c r="H30" s="62">
        <f t="shared" si="0"/>
        <v>0</v>
      </c>
      <c r="I30" s="64"/>
    </row>
    <row r="31" spans="1:9" ht="15.75" customHeight="1">
      <c r="A31" s="4">
        <v>10</v>
      </c>
      <c r="B31" s="54" t="s">
        <v>23</v>
      </c>
      <c r="C31" s="53"/>
      <c r="D31" s="53"/>
      <c r="E31" s="4"/>
      <c r="F31" s="4"/>
      <c r="G31" s="61"/>
      <c r="H31" s="62">
        <f t="shared" si="0"/>
        <v>0</v>
      </c>
      <c r="I31" s="64"/>
    </row>
    <row r="32" spans="1:9" ht="15.75" customHeight="1">
      <c r="A32" s="4">
        <v>11</v>
      </c>
      <c r="B32" s="54" t="s">
        <v>24</v>
      </c>
      <c r="C32" s="53"/>
      <c r="D32" s="53"/>
      <c r="E32" s="4"/>
      <c r="F32" s="4"/>
      <c r="G32" s="61"/>
      <c r="H32" s="62">
        <f t="shared" si="0"/>
        <v>0</v>
      </c>
      <c r="I32" s="64"/>
    </row>
    <row r="33" spans="1:9" ht="15.75" customHeight="1">
      <c r="A33" s="4">
        <v>12</v>
      </c>
      <c r="B33" s="54" t="s">
        <v>13</v>
      </c>
      <c r="C33" s="53"/>
      <c r="D33" s="53"/>
      <c r="E33" s="4"/>
      <c r="F33" s="4"/>
      <c r="G33" s="61"/>
      <c r="H33" s="62">
        <f t="shared" si="0"/>
        <v>0</v>
      </c>
      <c r="I33" s="64"/>
    </row>
    <row r="34" spans="1:9" ht="15.75" customHeight="1">
      <c r="A34" s="4">
        <v>13</v>
      </c>
      <c r="B34" s="54" t="s">
        <v>82</v>
      </c>
      <c r="C34" s="53"/>
      <c r="D34" s="53"/>
      <c r="E34" s="4"/>
      <c r="F34" s="4"/>
      <c r="G34" s="61"/>
      <c r="H34" s="62">
        <f t="shared" si="0"/>
        <v>0</v>
      </c>
      <c r="I34" s="64"/>
    </row>
    <row r="35" spans="1:9" ht="15.75" customHeight="1">
      <c r="A35" s="4">
        <v>14</v>
      </c>
      <c r="B35" s="54" t="s">
        <v>14</v>
      </c>
      <c r="C35" s="53"/>
      <c r="D35" s="53"/>
      <c r="E35" s="4"/>
      <c r="F35" s="4"/>
      <c r="G35" s="61"/>
      <c r="H35" s="62">
        <f t="shared" si="0"/>
        <v>0</v>
      </c>
      <c r="I35" s="64"/>
    </row>
    <row r="36" spans="1:9" ht="15.75" customHeight="1">
      <c r="A36" s="4">
        <v>15</v>
      </c>
      <c r="B36" s="54" t="s">
        <v>6</v>
      </c>
      <c r="C36" s="53"/>
      <c r="D36" s="53"/>
      <c r="E36" s="4"/>
      <c r="F36" s="4"/>
      <c r="G36" s="61"/>
      <c r="H36" s="62">
        <f t="shared" si="0"/>
        <v>0</v>
      </c>
      <c r="I36" s="64"/>
    </row>
    <row r="37" spans="1:9" ht="15.75" customHeight="1">
      <c r="A37" s="4">
        <v>16</v>
      </c>
      <c r="B37" s="54" t="s">
        <v>18</v>
      </c>
      <c r="C37" s="53"/>
      <c r="D37" s="53"/>
      <c r="E37" s="4"/>
      <c r="F37" s="4"/>
      <c r="G37" s="61"/>
      <c r="H37" s="62">
        <f t="shared" si="0"/>
        <v>0</v>
      </c>
      <c r="I37" s="64"/>
    </row>
    <row r="38" spans="1:9" ht="15.75" customHeight="1">
      <c r="A38" s="4">
        <v>17</v>
      </c>
      <c r="B38" s="54" t="s">
        <v>8</v>
      </c>
      <c r="C38" s="53"/>
      <c r="D38" s="53"/>
      <c r="E38" s="4"/>
      <c r="F38" s="4"/>
      <c r="G38" s="61"/>
      <c r="H38" s="62">
        <f t="shared" si="0"/>
        <v>0</v>
      </c>
      <c r="I38" s="64"/>
    </row>
    <row r="39" spans="1:9" ht="15.75" customHeight="1">
      <c r="A39" s="4">
        <v>18</v>
      </c>
      <c r="B39" s="54" t="s">
        <v>17</v>
      </c>
      <c r="C39" s="53"/>
      <c r="D39" s="53"/>
      <c r="E39" s="4"/>
      <c r="F39" s="4"/>
      <c r="G39" s="61"/>
      <c r="H39" s="62">
        <f t="shared" si="0"/>
        <v>0</v>
      </c>
      <c r="I39" s="64"/>
    </row>
    <row r="40" spans="1:9" ht="15.75" customHeight="1">
      <c r="A40" s="4">
        <v>19</v>
      </c>
      <c r="B40" s="54" t="s">
        <v>16</v>
      </c>
      <c r="C40" s="53"/>
      <c r="D40" s="53"/>
      <c r="E40" s="4"/>
      <c r="F40" s="4"/>
      <c r="G40" s="61"/>
      <c r="H40" s="62">
        <f t="shared" si="0"/>
        <v>0</v>
      </c>
      <c r="I40" s="64"/>
    </row>
    <row r="41" spans="1:9" ht="15.75" customHeight="1">
      <c r="A41" s="4">
        <v>20</v>
      </c>
      <c r="B41" s="54" t="s">
        <v>9</v>
      </c>
      <c r="C41" s="53"/>
      <c r="D41" s="53"/>
      <c r="E41" s="4"/>
      <c r="F41" s="4"/>
      <c r="G41" s="61"/>
      <c r="H41" s="62">
        <f t="shared" si="0"/>
        <v>0</v>
      </c>
      <c r="I41" s="64"/>
    </row>
    <row r="42" spans="1:9" ht="15.75" customHeight="1">
      <c r="A42" s="4">
        <v>21</v>
      </c>
      <c r="B42" s="54" t="s">
        <v>19</v>
      </c>
      <c r="C42" s="53"/>
      <c r="D42" s="53"/>
      <c r="E42" s="4"/>
      <c r="F42" s="4"/>
      <c r="G42" s="61"/>
      <c r="H42" s="62">
        <f t="shared" si="0"/>
        <v>0</v>
      </c>
      <c r="I42" s="64"/>
    </row>
    <row r="43" spans="1:9" ht="15.75" customHeight="1">
      <c r="A43" s="4">
        <v>22</v>
      </c>
      <c r="B43" s="54" t="s">
        <v>20</v>
      </c>
      <c r="C43" s="53"/>
      <c r="D43" s="53"/>
      <c r="E43" s="4"/>
      <c r="F43" s="4"/>
      <c r="G43" s="61"/>
      <c r="H43" s="62">
        <f t="shared" si="0"/>
        <v>0</v>
      </c>
      <c r="I43" s="64"/>
    </row>
    <row r="44" spans="1:9" ht="15.75" customHeight="1">
      <c r="A44" s="4"/>
      <c r="B44" s="13"/>
      <c r="C44" s="53"/>
      <c r="D44" s="53"/>
      <c r="E44" s="4"/>
      <c r="F44" s="4"/>
      <c r="G44" s="61"/>
      <c r="H44" s="62">
        <f t="shared" si="0"/>
        <v>0</v>
      </c>
      <c r="I44" s="64"/>
    </row>
    <row r="45" spans="1:9" ht="15.75" customHeight="1">
      <c r="A45" s="4"/>
      <c r="B45" s="13"/>
      <c r="C45" s="4"/>
      <c r="D45" s="4"/>
      <c r="E45" s="4"/>
      <c r="F45" s="4"/>
      <c r="G45" s="61"/>
      <c r="H45" s="62">
        <f t="shared" si="0"/>
        <v>0</v>
      </c>
      <c r="I45" s="64"/>
    </row>
    <row r="46" spans="1:9" ht="15.75">
      <c r="A46" s="5"/>
      <c r="B46" s="5"/>
      <c r="C46" s="5"/>
      <c r="D46" s="5"/>
      <c r="E46" s="35">
        <f>SUM(E22:E45)</f>
        <v>0</v>
      </c>
      <c r="F46" s="38" t="str">
        <f>IF(E46='Приложение 2'!$AA$15, "верно", "ОШИБКА по участиям - см. также табл.7")</f>
        <v>ОШИБКА по участиям - см. также табл.7</v>
      </c>
      <c r="G46" s="39"/>
      <c r="H46" s="62"/>
      <c r="I46" s="1"/>
    </row>
    <row r="47" spans="1:9">
      <c r="B47" s="3"/>
      <c r="C47" s="3"/>
      <c r="D47" s="3"/>
      <c r="E47" s="3"/>
      <c r="F47" s="3"/>
      <c r="G47" s="3"/>
    </row>
    <row r="48" spans="1:9" ht="16.5" customHeight="1">
      <c r="A48" s="6" t="s">
        <v>65</v>
      </c>
      <c r="B48" s="6"/>
      <c r="C48" s="110"/>
      <c r="D48" s="110"/>
      <c r="E48" s="110"/>
    </row>
    <row r="49" spans="1:5" ht="16.5" customHeight="1">
      <c r="A49" s="1" t="s">
        <v>64</v>
      </c>
      <c r="C49" s="110"/>
      <c r="D49" s="110"/>
      <c r="E49" s="110"/>
    </row>
  </sheetData>
  <protectedRanges>
    <protectedRange password="CCC5" sqref="F1 A2:A3 G8:G18 I8:I17 I4 E19 C3:D3 E46:H46 A48:B49 E20:G21 I20:I21 B12:B18 B4:B10 A19:D21" name="Запрещенный"/>
    <protectedRange sqref="F4:F18 A22:I45 C3:D3 C48:E49" name="Разрешенный"/>
    <protectedRange password="CCC5" sqref="I18" name="Запрещенный_1"/>
    <protectedRange password="CCC5" sqref="H20:H21" name="Запрещенный_2"/>
  </protectedRanges>
  <mergeCells count="27">
    <mergeCell ref="B8:E8"/>
    <mergeCell ref="B9:E9"/>
    <mergeCell ref="B18:E18"/>
    <mergeCell ref="C48:E48"/>
    <mergeCell ref="C49:E49"/>
    <mergeCell ref="B13:E13"/>
    <mergeCell ref="B14:E14"/>
    <mergeCell ref="B15:E15"/>
    <mergeCell ref="B16:E16"/>
    <mergeCell ref="D20:D21"/>
    <mergeCell ref="G10:H10"/>
    <mergeCell ref="B10:E10"/>
    <mergeCell ref="B5:E5"/>
    <mergeCell ref="F1:G1"/>
    <mergeCell ref="A2:G2"/>
    <mergeCell ref="A3:B3"/>
    <mergeCell ref="C3:G3"/>
    <mergeCell ref="B4:E4"/>
    <mergeCell ref="B6:E6"/>
    <mergeCell ref="B7:E7"/>
    <mergeCell ref="G20:G21"/>
    <mergeCell ref="H20:H21"/>
    <mergeCell ref="A20:A21"/>
    <mergeCell ref="B20:B21"/>
    <mergeCell ref="C20:C21"/>
    <mergeCell ref="E20:E21"/>
    <mergeCell ref="F20:F21"/>
  </mergeCells>
  <phoneticPr fontId="33" type="noConversion"/>
  <conditionalFormatting sqref="G8:H18">
    <cfRule type="containsText" dxfId="6" priority="2" operator="containsText" text="ошибка">
      <formula>NOT(ISERROR(SEARCH("ошибка",G8)))</formula>
    </cfRule>
    <cfRule type="containsText" dxfId="5" priority="3" operator="containsText" text="ошибка">
      <formula>NOT(ISERROR(SEARCH("ошибка",G8)))</formula>
    </cfRule>
    <cfRule type="containsText" dxfId="4" priority="4" operator="containsText" text="ошибка">
      <formula>NOT(ISERROR(SEARCH("ошибка",G8)))</formula>
    </cfRule>
    <cfRule type="expression" dxfId="2" priority="5">
      <formula>"ошибка**"</formula>
    </cfRule>
  </conditionalFormatting>
  <conditionalFormatting sqref="F46">
    <cfRule type="containsText" dxfId="3" priority="1" operator="containsText" text="ошибка">
      <formula>NOT(ISERROR(SEARCH("ошибка",F46)))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"/>
  <sheetViews>
    <sheetView tabSelected="1" workbookViewId="0">
      <selection activeCell="K11" sqref="K11"/>
    </sheetView>
  </sheetViews>
  <sheetFormatPr defaultRowHeight="15"/>
  <cols>
    <col min="1" max="1" width="8.5703125" customWidth="1"/>
    <col min="2" max="2" width="18.140625" customWidth="1"/>
    <col min="3" max="3" width="13.28515625" customWidth="1"/>
    <col min="4" max="4" width="12.28515625" customWidth="1"/>
    <col min="5" max="5" width="6.85546875" customWidth="1"/>
    <col min="6" max="6" width="5.140625" customWidth="1"/>
    <col min="7" max="7" width="4.85546875" customWidth="1"/>
    <col min="8" max="8" width="6" customWidth="1"/>
    <col min="9" max="26" width="5.5703125" customWidth="1"/>
    <col min="27" max="27" width="10.5703125" customWidth="1"/>
    <col min="28" max="28" width="11.140625" bestFit="1" customWidth="1"/>
  </cols>
  <sheetData>
    <row r="1" spans="1:28" ht="18.75">
      <c r="A1" s="44" t="s">
        <v>93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8" t="s">
        <v>58</v>
      </c>
      <c r="AB1" s="18" t="s">
        <v>58</v>
      </c>
    </row>
    <row r="2" spans="1:28" ht="18.75">
      <c r="A2" s="7"/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29"/>
    </row>
    <row r="3" spans="1:28" ht="15.75">
      <c r="A3" s="91" t="s">
        <v>28</v>
      </c>
      <c r="B3" s="92" t="s">
        <v>29</v>
      </c>
      <c r="C3" s="93" t="s">
        <v>30</v>
      </c>
      <c r="D3" s="92" t="s">
        <v>31</v>
      </c>
      <c r="E3" s="95" t="s">
        <v>73</v>
      </c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30"/>
      <c r="AB3" s="29"/>
    </row>
    <row r="4" spans="1:28" ht="103.5" customHeight="1">
      <c r="A4" s="91"/>
      <c r="B4" s="92"/>
      <c r="C4" s="94"/>
      <c r="D4" s="92"/>
      <c r="E4" s="15" t="s">
        <v>32</v>
      </c>
      <c r="F4" s="15" t="s">
        <v>33</v>
      </c>
      <c r="G4" s="15" t="s">
        <v>34</v>
      </c>
      <c r="H4" s="15" t="s">
        <v>35</v>
      </c>
      <c r="I4" s="15" t="s">
        <v>36</v>
      </c>
      <c r="J4" s="15" t="s">
        <v>37</v>
      </c>
      <c r="K4" s="15" t="s">
        <v>38</v>
      </c>
      <c r="L4" s="15" t="s">
        <v>39</v>
      </c>
      <c r="M4" s="15" t="s">
        <v>40</v>
      </c>
      <c r="N4" s="15" t="s">
        <v>41</v>
      </c>
      <c r="O4" s="15" t="s">
        <v>42</v>
      </c>
      <c r="P4" s="15" t="s">
        <v>43</v>
      </c>
      <c r="Q4" s="15" t="s">
        <v>44</v>
      </c>
      <c r="R4" s="15" t="s">
        <v>45</v>
      </c>
      <c r="S4" s="15" t="s">
        <v>46</v>
      </c>
      <c r="T4" s="15" t="s">
        <v>47</v>
      </c>
      <c r="U4" s="15" t="s">
        <v>48</v>
      </c>
      <c r="V4" s="15" t="s">
        <v>59</v>
      </c>
      <c r="W4" s="15" t="s">
        <v>60</v>
      </c>
      <c r="X4" s="15" t="s">
        <v>61</v>
      </c>
      <c r="Y4" s="15" t="s">
        <v>62</v>
      </c>
      <c r="Z4" s="15" t="s">
        <v>63</v>
      </c>
      <c r="AA4" s="31"/>
      <c r="AB4" s="29"/>
    </row>
    <row r="5" spans="1:28" ht="15.75">
      <c r="A5" s="9" t="s">
        <v>66</v>
      </c>
      <c r="B5" s="10">
        <v>12</v>
      </c>
      <c r="C5" s="42">
        <v>2</v>
      </c>
      <c r="D5" s="21">
        <f t="shared" ref="D5:D12" si="0">C5/B5*100</f>
        <v>16.666666666666664</v>
      </c>
      <c r="E5" s="10"/>
      <c r="F5" s="10">
        <v>2</v>
      </c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33" t="str">
        <f>IF($C5=$AB5, "верно", "ошибка")</f>
        <v>верно</v>
      </c>
      <c r="AB5" s="29">
        <f>SUM($E5:$Z5)</f>
        <v>2</v>
      </c>
    </row>
    <row r="6" spans="1:28" ht="15.75">
      <c r="A6" s="9" t="s">
        <v>49</v>
      </c>
      <c r="B6" s="10">
        <v>18</v>
      </c>
      <c r="C6" s="42">
        <v>3</v>
      </c>
      <c r="D6" s="21">
        <f t="shared" si="0"/>
        <v>16.666666666666664</v>
      </c>
      <c r="E6" s="10"/>
      <c r="F6" s="10"/>
      <c r="G6" s="10"/>
      <c r="H6" s="10"/>
      <c r="I6" s="10">
        <v>3</v>
      </c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33" t="str">
        <f>IF($C6=$AB6, "верно", "ошибка")</f>
        <v>верно</v>
      </c>
      <c r="AB6" s="29">
        <f t="shared" ref="AB6:AB13" si="1">SUM($E6:$Z6)</f>
        <v>3</v>
      </c>
    </row>
    <row r="7" spans="1:28" ht="15.75">
      <c r="A7" s="9" t="s">
        <v>50</v>
      </c>
      <c r="B7" s="10">
        <v>8</v>
      </c>
      <c r="C7" s="42">
        <v>2</v>
      </c>
      <c r="D7" s="21">
        <f t="shared" si="0"/>
        <v>25</v>
      </c>
      <c r="E7" s="10">
        <v>1</v>
      </c>
      <c r="F7" s="10">
        <v>1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33" t="str">
        <f t="shared" ref="AA7:AA13" si="2">IF($C7=$AB7, "верно", "ошибка")</f>
        <v>верно</v>
      </c>
      <c r="AB7" s="29">
        <f t="shared" si="1"/>
        <v>2</v>
      </c>
    </row>
    <row r="8" spans="1:28" ht="15.75">
      <c r="A8" s="9" t="s">
        <v>51</v>
      </c>
      <c r="B8" s="10">
        <v>15</v>
      </c>
      <c r="C8" s="42">
        <v>4</v>
      </c>
      <c r="D8" s="21">
        <f t="shared" si="0"/>
        <v>26.666666666666668</v>
      </c>
      <c r="E8" s="10">
        <v>2</v>
      </c>
      <c r="F8" s="10"/>
      <c r="G8" s="10">
        <v>1</v>
      </c>
      <c r="H8" s="10">
        <v>1</v>
      </c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33" t="str">
        <f t="shared" si="2"/>
        <v>верно</v>
      </c>
      <c r="AB8" s="29">
        <f t="shared" si="1"/>
        <v>4</v>
      </c>
    </row>
    <row r="9" spans="1:28" ht="15.75">
      <c r="A9" s="9" t="s">
        <v>52</v>
      </c>
      <c r="B9" s="10">
        <v>9</v>
      </c>
      <c r="C9" s="42">
        <v>3</v>
      </c>
      <c r="D9" s="21">
        <f t="shared" si="0"/>
        <v>33.333333333333329</v>
      </c>
      <c r="E9" s="10">
        <v>1</v>
      </c>
      <c r="F9" s="10">
        <v>1</v>
      </c>
      <c r="G9" s="10"/>
      <c r="H9" s="10">
        <v>1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33" t="str">
        <f t="shared" si="2"/>
        <v>верно</v>
      </c>
      <c r="AB9" s="29">
        <f t="shared" si="1"/>
        <v>3</v>
      </c>
    </row>
    <row r="10" spans="1:28" ht="15.75">
      <c r="A10" s="9" t="s">
        <v>53</v>
      </c>
      <c r="B10" s="10">
        <v>20</v>
      </c>
      <c r="C10" s="42">
        <v>3</v>
      </c>
      <c r="D10" s="21">
        <f t="shared" si="0"/>
        <v>15</v>
      </c>
      <c r="E10" s="10">
        <v>2</v>
      </c>
      <c r="F10" s="10"/>
      <c r="G10" s="10">
        <v>1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33" t="str">
        <f t="shared" si="2"/>
        <v>верно</v>
      </c>
      <c r="AB10" s="29">
        <f t="shared" si="1"/>
        <v>3</v>
      </c>
    </row>
    <row r="11" spans="1:28" ht="15.75">
      <c r="A11" s="9" t="s">
        <v>54</v>
      </c>
      <c r="B11" s="10">
        <v>1</v>
      </c>
      <c r="C11" s="42">
        <v>1</v>
      </c>
      <c r="D11" s="21">
        <f t="shared" si="0"/>
        <v>100</v>
      </c>
      <c r="E11" s="10"/>
      <c r="F11" s="10"/>
      <c r="G11" s="10"/>
      <c r="H11" s="10"/>
      <c r="I11" s="10"/>
      <c r="J11" s="10">
        <v>1</v>
      </c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33" t="str">
        <f t="shared" si="2"/>
        <v>верно</v>
      </c>
      <c r="AB11" s="29">
        <f t="shared" si="1"/>
        <v>1</v>
      </c>
    </row>
    <row r="12" spans="1:28" ht="15.75">
      <c r="A12" s="9" t="s">
        <v>55</v>
      </c>
      <c r="B12" s="10">
        <v>1</v>
      </c>
      <c r="C12" s="42">
        <v>1</v>
      </c>
      <c r="D12" s="21">
        <f t="shared" si="0"/>
        <v>100</v>
      </c>
      <c r="E12" s="10"/>
      <c r="F12" s="10">
        <v>1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33" t="str">
        <f t="shared" si="2"/>
        <v>верно</v>
      </c>
      <c r="AB12" s="29">
        <f t="shared" si="1"/>
        <v>1</v>
      </c>
    </row>
    <row r="13" spans="1:28" ht="15.75">
      <c r="A13" s="11" t="s">
        <v>56</v>
      </c>
      <c r="B13" s="20">
        <f>SUM($B$5:$B$12)</f>
        <v>84</v>
      </c>
      <c r="C13" s="40">
        <f>SUM($C$5:$C$12)</f>
        <v>19</v>
      </c>
      <c r="D13" s="21">
        <f>C13/B13*100</f>
        <v>22.61904761904762</v>
      </c>
      <c r="E13" s="12">
        <f t="shared" ref="E13:Z13" si="3">SUM(E5:E12)</f>
        <v>6</v>
      </c>
      <c r="F13" s="12">
        <f t="shared" si="3"/>
        <v>5</v>
      </c>
      <c r="G13" s="12">
        <f t="shared" si="3"/>
        <v>2</v>
      </c>
      <c r="H13" s="12">
        <f t="shared" si="3"/>
        <v>2</v>
      </c>
      <c r="I13" s="12">
        <f t="shared" si="3"/>
        <v>3</v>
      </c>
      <c r="J13" s="12">
        <f t="shared" si="3"/>
        <v>1</v>
      </c>
      <c r="K13" s="12">
        <f t="shared" si="3"/>
        <v>0</v>
      </c>
      <c r="L13" s="12">
        <f t="shared" si="3"/>
        <v>0</v>
      </c>
      <c r="M13" s="12">
        <f t="shared" si="3"/>
        <v>0</v>
      </c>
      <c r="N13" s="12">
        <f t="shared" si="3"/>
        <v>0</v>
      </c>
      <c r="O13" s="12">
        <f t="shared" si="3"/>
        <v>0</v>
      </c>
      <c r="P13" s="12">
        <f t="shared" si="3"/>
        <v>0</v>
      </c>
      <c r="Q13" s="12">
        <f t="shared" si="3"/>
        <v>0</v>
      </c>
      <c r="R13" s="12">
        <f t="shared" si="3"/>
        <v>0</v>
      </c>
      <c r="S13" s="12">
        <f t="shared" si="3"/>
        <v>0</v>
      </c>
      <c r="T13" s="12">
        <f t="shared" si="3"/>
        <v>0</v>
      </c>
      <c r="U13" s="12">
        <f t="shared" si="3"/>
        <v>0</v>
      </c>
      <c r="V13" s="12">
        <f t="shared" si="3"/>
        <v>0</v>
      </c>
      <c r="W13" s="12">
        <f t="shared" si="3"/>
        <v>0</v>
      </c>
      <c r="X13" s="12">
        <f t="shared" si="3"/>
        <v>0</v>
      </c>
      <c r="Y13" s="12">
        <f t="shared" si="3"/>
        <v>0</v>
      </c>
      <c r="Z13" s="12">
        <f t="shared" si="3"/>
        <v>0</v>
      </c>
      <c r="AA13" s="32" t="str">
        <f t="shared" si="2"/>
        <v>верно</v>
      </c>
      <c r="AB13" s="41">
        <f t="shared" si="1"/>
        <v>19</v>
      </c>
    </row>
    <row r="14" spans="1:28" s="43" customFormat="1"/>
    <row r="15" spans="1:28" ht="15.75">
      <c r="B15" s="18" t="s">
        <v>58</v>
      </c>
      <c r="C15" s="88" t="s">
        <v>72</v>
      </c>
      <c r="D15" s="89"/>
      <c r="E15" s="36">
        <f>E13</f>
        <v>6</v>
      </c>
      <c r="F15" s="36">
        <f>F13*2</f>
        <v>10</v>
      </c>
      <c r="G15" s="36">
        <f>G13*3</f>
        <v>6</v>
      </c>
      <c r="H15" s="36">
        <f>H13*4</f>
        <v>8</v>
      </c>
      <c r="I15" s="36">
        <f>I13*5</f>
        <v>15</v>
      </c>
      <c r="J15" s="36">
        <f>J13*6</f>
        <v>6</v>
      </c>
      <c r="K15" s="36">
        <f>K13*7</f>
        <v>0</v>
      </c>
      <c r="L15" s="36">
        <f>L13*8</f>
        <v>0</v>
      </c>
      <c r="M15" s="36">
        <f>M13*9</f>
        <v>0</v>
      </c>
      <c r="N15" s="36">
        <f>N13*10</f>
        <v>0</v>
      </c>
      <c r="O15" s="36">
        <f>O13*11</f>
        <v>0</v>
      </c>
      <c r="P15" s="36">
        <f>P13*12</f>
        <v>0</v>
      </c>
      <c r="Q15" s="36">
        <f>Q13*13</f>
        <v>0</v>
      </c>
      <c r="R15" s="36">
        <f>R13*14</f>
        <v>0</v>
      </c>
      <c r="S15" s="36">
        <f>S13*15</f>
        <v>0</v>
      </c>
      <c r="T15" s="36">
        <f>T13*16</f>
        <v>0</v>
      </c>
      <c r="U15" s="36">
        <f>U13*17</f>
        <v>0</v>
      </c>
      <c r="V15" s="36">
        <f>V13*18</f>
        <v>0</v>
      </c>
      <c r="W15" s="36">
        <f>W13*19</f>
        <v>0</v>
      </c>
      <c r="X15" s="36">
        <f>X13*20</f>
        <v>0</v>
      </c>
      <c r="Y15" s="36">
        <f>Y13*21</f>
        <v>0</v>
      </c>
      <c r="Z15" s="36">
        <f>Z13*22</f>
        <v>0</v>
      </c>
      <c r="AA15" s="34">
        <f>SUM(E15:Z15)</f>
        <v>51</v>
      </c>
    </row>
    <row r="16" spans="1:28">
      <c r="B16" s="18" t="s">
        <v>58</v>
      </c>
      <c r="C16" s="37" t="e">
        <f>IF($AA$15=#REF!, "верно число участий", "ОШИБКА по участиям - в табл.5 или(и) табл.7")</f>
        <v>#REF!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</row>
    <row r="18" spans="2:19" ht="18" customHeight="1">
      <c r="B18" s="65" t="s">
        <v>57</v>
      </c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</row>
    <row r="19" spans="2:19" ht="22.5" customHeight="1"/>
  </sheetData>
  <protectedRanges>
    <protectedRange sqref="B5:C12 E5:Z12 B19:M19" name="Разрешенный"/>
    <protectedRange password="CCC5" sqref="AA1:AB13 A1:Z4 A5:A13 B13:Z13 B15:B16 B15:AA15 D3:D12 B16:O16 B19:H19" name="Запрещенный"/>
  </protectedRanges>
  <mergeCells count="6">
    <mergeCell ref="E3:Z3"/>
    <mergeCell ref="C15:D15"/>
    <mergeCell ref="A3:A4"/>
    <mergeCell ref="B3:B4"/>
    <mergeCell ref="C3:C4"/>
    <mergeCell ref="D3:D4"/>
  </mergeCells>
  <phoneticPr fontId="33" type="noConversion"/>
  <conditionalFormatting sqref="AA15 AA5:AA13">
    <cfRule type="cellIs" dxfId="1" priority="2" operator="equal">
      <formula>"ошибка"</formula>
    </cfRule>
  </conditionalFormatting>
  <conditionalFormatting sqref="C16">
    <cfRule type="containsText" dxfId="0" priority="1" operator="containsText" text="ошибка">
      <formula>NOT(ISERROR(SEARCH("ошибка",C16)))</formula>
    </cfRule>
  </conditionalFormatting>
  <pageMargins left="0.35433070866141736" right="0.15748031496062992" top="0.74803149606299213" bottom="0.74803149606299213" header="0.31496062992125984" footer="0.31496062992125984"/>
  <pageSetup paperSize="9" scale="9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workbookViewId="0">
      <selection activeCell="O9" sqref="O9"/>
    </sheetView>
  </sheetViews>
  <sheetFormatPr defaultRowHeight="12.75"/>
  <cols>
    <col min="1" max="1" width="20.140625" style="73" customWidth="1"/>
    <col min="2" max="2" width="19.7109375" style="73" customWidth="1"/>
    <col min="3" max="3" width="15.42578125" style="73" customWidth="1"/>
    <col min="4" max="4" width="15.5703125" style="73" customWidth="1"/>
    <col min="5" max="5" width="9.7109375" style="73" customWidth="1"/>
    <col min="6" max="6" width="11.42578125" style="73" customWidth="1"/>
    <col min="7" max="7" width="9.5703125" style="73" customWidth="1"/>
    <col min="8" max="8" width="12.42578125" style="73" customWidth="1"/>
    <col min="9" max="9" width="7.140625" style="73" customWidth="1"/>
    <col min="10" max="10" width="8.28515625" style="73" customWidth="1"/>
    <col min="11" max="11" width="12.42578125" style="73" customWidth="1"/>
    <col min="12" max="12" width="8.85546875" style="73" customWidth="1"/>
    <col min="13" max="13" width="10.140625" style="73" customWidth="1"/>
    <col min="14" max="16384" width="9.140625" style="73"/>
  </cols>
  <sheetData>
    <row r="1" spans="1:16" s="5" customFormat="1" ht="63" customHeight="1">
      <c r="H1" s="119" t="s">
        <v>122</v>
      </c>
      <c r="I1" s="119"/>
      <c r="J1" s="119"/>
      <c r="K1" s="119"/>
      <c r="L1" s="119"/>
      <c r="M1" s="119"/>
      <c r="N1" s="68"/>
      <c r="P1" s="69"/>
    </row>
    <row r="2" spans="1:16" s="70" customFormat="1" ht="25.5" customHeight="1">
      <c r="A2" s="114" t="s">
        <v>107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75"/>
    </row>
    <row r="3" spans="1:16" s="5" customFormat="1" ht="17.25" customHeight="1">
      <c r="A3" s="121" t="s">
        <v>105</v>
      </c>
      <c r="B3" s="121"/>
      <c r="C3" s="121"/>
      <c r="D3" s="121"/>
      <c r="E3" s="121"/>
      <c r="F3" s="121"/>
      <c r="G3" s="121"/>
      <c r="H3" s="118"/>
      <c r="I3" s="118"/>
      <c r="J3" s="118"/>
      <c r="K3" s="118"/>
      <c r="L3" s="118"/>
    </row>
    <row r="5" spans="1:16" s="5" customFormat="1" ht="54" customHeight="1">
      <c r="A5" s="93" t="s">
        <v>103</v>
      </c>
      <c r="B5" s="74" t="s">
        <v>88</v>
      </c>
      <c r="C5" s="74" t="s">
        <v>87</v>
      </c>
      <c r="D5" s="120" t="s">
        <v>109</v>
      </c>
      <c r="E5" s="120"/>
      <c r="F5" s="120"/>
      <c r="G5" s="120"/>
      <c r="H5" s="122" t="s">
        <v>101</v>
      </c>
      <c r="I5" s="123"/>
      <c r="J5" s="124"/>
      <c r="K5" s="122" t="s">
        <v>102</v>
      </c>
      <c r="L5" s="123"/>
      <c r="M5" s="124"/>
    </row>
    <row r="6" spans="1:16" s="5" customFormat="1" ht="86.25" customHeight="1">
      <c r="A6" s="125"/>
      <c r="B6" s="93" t="s">
        <v>89</v>
      </c>
      <c r="C6" s="93" t="s">
        <v>89</v>
      </c>
      <c r="D6" s="92" t="s">
        <v>100</v>
      </c>
      <c r="E6" s="92"/>
      <c r="F6" s="92" t="s">
        <v>86</v>
      </c>
      <c r="G6" s="92"/>
      <c r="H6" s="115" t="s">
        <v>108</v>
      </c>
      <c r="I6" s="112" t="s">
        <v>98</v>
      </c>
      <c r="J6" s="113"/>
      <c r="K6" s="115" t="s">
        <v>108</v>
      </c>
      <c r="L6" s="112" t="s">
        <v>99</v>
      </c>
      <c r="M6" s="113"/>
    </row>
    <row r="7" spans="1:16" s="5" customFormat="1" ht="98.25" customHeight="1">
      <c r="A7" s="125"/>
      <c r="B7" s="125"/>
      <c r="C7" s="125"/>
      <c r="D7" s="67" t="s">
        <v>106</v>
      </c>
      <c r="E7" s="67" t="s">
        <v>97</v>
      </c>
      <c r="F7" s="67" t="s">
        <v>96</v>
      </c>
      <c r="G7" s="67" t="s">
        <v>97</v>
      </c>
      <c r="H7" s="116"/>
      <c r="I7" s="115" t="s">
        <v>94</v>
      </c>
      <c r="J7" s="115" t="s">
        <v>95</v>
      </c>
      <c r="K7" s="116"/>
      <c r="L7" s="115" t="s">
        <v>94</v>
      </c>
      <c r="M7" s="115" t="s">
        <v>95</v>
      </c>
    </row>
    <row r="8" spans="1:16" s="5" customFormat="1" ht="15.75" customHeight="1">
      <c r="A8" s="94"/>
      <c r="B8" s="94"/>
      <c r="C8" s="94"/>
      <c r="D8" s="66" t="s">
        <v>104</v>
      </c>
      <c r="E8" s="66" t="s">
        <v>104</v>
      </c>
      <c r="F8" s="66" t="s">
        <v>104</v>
      </c>
      <c r="G8" s="66" t="s">
        <v>104</v>
      </c>
      <c r="H8" s="117"/>
      <c r="I8" s="117"/>
      <c r="J8" s="117"/>
      <c r="K8" s="117"/>
      <c r="L8" s="117"/>
      <c r="M8" s="117"/>
    </row>
    <row r="9" spans="1:16" s="5" customFormat="1" ht="15.75" customHeight="1">
      <c r="A9" s="71"/>
      <c r="B9" s="53"/>
      <c r="C9" s="53"/>
      <c r="D9" s="4"/>
      <c r="E9" s="4"/>
      <c r="F9" s="4"/>
      <c r="G9" s="4"/>
      <c r="H9" s="72"/>
      <c r="I9" s="72"/>
      <c r="J9" s="72"/>
      <c r="K9" s="72"/>
      <c r="L9" s="72"/>
      <c r="M9" s="4"/>
    </row>
    <row r="10" spans="1:16" s="5" customFormat="1" ht="15.75" customHeight="1">
      <c r="A10" s="71"/>
      <c r="B10" s="53"/>
      <c r="C10" s="53"/>
      <c r="D10" s="4"/>
      <c r="E10" s="4"/>
      <c r="F10" s="4"/>
      <c r="G10" s="4"/>
      <c r="H10" s="72"/>
      <c r="I10" s="72"/>
      <c r="J10" s="72"/>
      <c r="K10" s="72"/>
      <c r="L10" s="72"/>
      <c r="M10" s="4"/>
    </row>
    <row r="11" spans="1:16" s="5" customFormat="1" ht="15.75" customHeight="1">
      <c r="A11" s="71"/>
      <c r="B11" s="53"/>
      <c r="C11" s="53"/>
      <c r="D11" s="4"/>
      <c r="E11" s="4"/>
      <c r="F11" s="4"/>
      <c r="G11" s="4"/>
      <c r="H11" s="72"/>
      <c r="I11" s="72"/>
      <c r="J11" s="72"/>
      <c r="K11" s="72"/>
      <c r="L11" s="72"/>
      <c r="M11" s="4"/>
    </row>
    <row r="12" spans="1:16" s="5" customFormat="1" ht="15.75" customHeight="1">
      <c r="A12" s="71"/>
      <c r="B12" s="53"/>
      <c r="C12" s="53"/>
      <c r="D12" s="4"/>
      <c r="E12" s="4"/>
      <c r="F12" s="4"/>
      <c r="G12" s="4"/>
      <c r="H12" s="72"/>
      <c r="I12" s="72"/>
      <c r="J12" s="72"/>
      <c r="K12" s="72"/>
      <c r="L12" s="72"/>
      <c r="M12" s="4"/>
    </row>
    <row r="13" spans="1:16" s="5" customFormat="1" ht="16.5" customHeight="1">
      <c r="A13" s="71"/>
      <c r="B13" s="53"/>
      <c r="C13" s="53"/>
      <c r="D13" s="4"/>
      <c r="E13" s="4"/>
      <c r="F13" s="4"/>
      <c r="G13" s="4"/>
      <c r="H13" s="72"/>
      <c r="I13" s="72"/>
      <c r="J13" s="72"/>
      <c r="K13" s="72"/>
      <c r="L13" s="72"/>
      <c r="M13" s="4"/>
    </row>
    <row r="14" spans="1:16" s="5" customFormat="1" ht="15.75" customHeight="1">
      <c r="A14" s="71"/>
      <c r="B14" s="53"/>
      <c r="C14" s="53"/>
      <c r="D14" s="4"/>
      <c r="E14" s="4"/>
      <c r="F14" s="4"/>
      <c r="G14" s="4"/>
      <c r="H14" s="72"/>
      <c r="I14" s="72"/>
      <c r="J14" s="72"/>
      <c r="K14" s="72"/>
      <c r="L14" s="72"/>
      <c r="M14" s="4"/>
    </row>
    <row r="15" spans="1:16" s="5" customFormat="1" ht="15.75" customHeight="1">
      <c r="A15" s="71"/>
      <c r="B15" s="53"/>
      <c r="C15" s="53"/>
      <c r="D15" s="4"/>
      <c r="E15" s="4"/>
      <c r="F15" s="4"/>
      <c r="G15" s="4"/>
      <c r="H15" s="72"/>
      <c r="I15" s="72"/>
      <c r="J15" s="72"/>
      <c r="K15" s="72"/>
      <c r="L15" s="72"/>
      <c r="M15" s="4"/>
    </row>
    <row r="16" spans="1:16" s="5" customFormat="1" ht="15.75" customHeight="1">
      <c r="A16" s="71"/>
      <c r="B16" s="53"/>
      <c r="C16" s="53"/>
      <c r="D16" s="4"/>
      <c r="E16" s="4"/>
      <c r="F16" s="4"/>
      <c r="G16" s="4"/>
      <c r="H16" s="72"/>
      <c r="I16" s="72"/>
      <c r="J16" s="72"/>
      <c r="K16" s="72"/>
      <c r="L16" s="72"/>
      <c r="M16" s="4"/>
    </row>
    <row r="17" spans="1:13" s="5" customFormat="1" ht="15.75" customHeight="1">
      <c r="A17" s="71"/>
      <c r="B17" s="53"/>
      <c r="C17" s="53"/>
      <c r="D17" s="4"/>
      <c r="E17" s="4"/>
      <c r="F17" s="4"/>
      <c r="G17" s="4"/>
      <c r="H17" s="72"/>
      <c r="I17" s="72"/>
      <c r="J17" s="72"/>
      <c r="K17" s="72"/>
      <c r="L17" s="72"/>
      <c r="M17" s="4"/>
    </row>
  </sheetData>
  <protectedRanges>
    <protectedRange password="CCC5" sqref="A3 B2:C2 H3:L3" name="Запрещенный"/>
    <protectedRange sqref="B2:C2" name="Разрешенный"/>
    <protectedRange password="CCC5" sqref="K5:L5 A5:A7 K6:M7 F6 H5:J7 B5:E6 F5:G5" name="Запрещенный_1"/>
    <protectedRange sqref="A8:L17" name="Разрешенный_1"/>
    <protectedRange password="CCC5" sqref="H1:L1" name="Запрещенный_3"/>
  </protectedRanges>
  <mergeCells count="20">
    <mergeCell ref="H3:L3"/>
    <mergeCell ref="F6:G6"/>
    <mergeCell ref="H1:M1"/>
    <mergeCell ref="D5:G5"/>
    <mergeCell ref="A3:G3"/>
    <mergeCell ref="H5:J5"/>
    <mergeCell ref="K5:M5"/>
    <mergeCell ref="A5:A8"/>
    <mergeCell ref="B6:B8"/>
    <mergeCell ref="C6:C8"/>
    <mergeCell ref="I6:J6"/>
    <mergeCell ref="L6:M6"/>
    <mergeCell ref="D6:E6"/>
    <mergeCell ref="A2:L2"/>
    <mergeCell ref="H6:H8"/>
    <mergeCell ref="I7:I8"/>
    <mergeCell ref="J7:J8"/>
    <mergeCell ref="K6:K8"/>
    <mergeCell ref="L7:L8"/>
    <mergeCell ref="M7:M8"/>
  </mergeCells>
  <phoneticPr fontId="33" type="noConversion"/>
  <pageMargins left="0.7" right="0.7" top="0.75" bottom="0.75" header="0.3" footer="0.3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7"/>
  <sheetViews>
    <sheetView workbookViewId="0">
      <selection activeCell="L19" sqref="L19"/>
    </sheetView>
  </sheetViews>
  <sheetFormatPr defaultRowHeight="15"/>
  <cols>
    <col min="1" max="1" width="23.5703125" customWidth="1"/>
    <col min="2" max="2" width="31.42578125" customWidth="1"/>
  </cols>
  <sheetData>
    <row r="2" spans="1:10" ht="15.75">
      <c r="A2" s="128" t="s">
        <v>123</v>
      </c>
      <c r="B2" s="129"/>
      <c r="C2" s="129"/>
      <c r="D2" s="129"/>
      <c r="E2" s="129"/>
      <c r="F2" s="129"/>
      <c r="G2" s="129"/>
      <c r="H2" s="129"/>
      <c r="I2" s="129"/>
      <c r="J2" s="129"/>
    </row>
    <row r="3" spans="1:10" ht="31.5" customHeight="1" thickBot="1">
      <c r="A3" s="126" t="s">
        <v>128</v>
      </c>
      <c r="B3" s="127"/>
      <c r="C3" s="127"/>
      <c r="D3" s="127"/>
      <c r="E3" s="127"/>
      <c r="F3" s="127"/>
      <c r="G3" s="127"/>
      <c r="H3" s="127"/>
      <c r="I3" s="127"/>
      <c r="J3" s="127"/>
    </row>
    <row r="4" spans="1:10" ht="22.5" customHeight="1" thickBot="1">
      <c r="A4" s="133" t="s">
        <v>130</v>
      </c>
      <c r="B4" s="134" t="s">
        <v>125</v>
      </c>
      <c r="C4" s="135" t="s">
        <v>110</v>
      </c>
      <c r="D4" s="135"/>
      <c r="E4" s="135"/>
      <c r="F4" s="135"/>
      <c r="G4" s="135"/>
      <c r="H4" s="135"/>
      <c r="I4" s="135"/>
      <c r="J4" s="135"/>
    </row>
    <row r="5" spans="1:10" ht="63" customHeight="1" thickBot="1">
      <c r="A5" s="133"/>
      <c r="B5" s="133"/>
      <c r="C5" s="136" t="s">
        <v>111</v>
      </c>
      <c r="D5" s="137"/>
      <c r="E5" s="137"/>
      <c r="F5" s="137"/>
      <c r="G5" s="138" t="s">
        <v>127</v>
      </c>
      <c r="H5" s="138"/>
      <c r="I5" s="138"/>
      <c r="J5" s="138"/>
    </row>
    <row r="6" spans="1:10" ht="67.5" customHeight="1" thickBot="1">
      <c r="A6" s="133"/>
      <c r="B6" s="133"/>
      <c r="C6" s="76" t="s">
        <v>126</v>
      </c>
      <c r="D6" s="76">
        <v>1</v>
      </c>
      <c r="E6" s="76">
        <v>2</v>
      </c>
      <c r="F6" s="76">
        <v>3</v>
      </c>
      <c r="G6" s="76" t="s">
        <v>126</v>
      </c>
      <c r="H6" s="76">
        <v>1</v>
      </c>
      <c r="I6" s="76">
        <v>2</v>
      </c>
      <c r="J6" s="76">
        <v>3</v>
      </c>
    </row>
    <row r="7" spans="1:10" ht="16.5" thickBot="1">
      <c r="A7" s="77"/>
      <c r="B7" s="77"/>
      <c r="C7" s="78">
        <f>SUM(E7:F7)</f>
        <v>0</v>
      </c>
      <c r="D7" s="78"/>
      <c r="E7" s="78"/>
      <c r="F7" s="78"/>
      <c r="G7" s="78">
        <f>SUM(I7:J7)</f>
        <v>0</v>
      </c>
      <c r="H7" s="78"/>
      <c r="I7" s="78"/>
      <c r="J7" s="78"/>
    </row>
    <row r="10" spans="1:10">
      <c r="A10" s="79"/>
    </row>
    <row r="11" spans="1:10">
      <c r="A11" s="130" t="s">
        <v>113</v>
      </c>
      <c r="B11" s="130"/>
    </row>
    <row r="12" spans="1:10">
      <c r="A12" s="131" t="s">
        <v>114</v>
      </c>
      <c r="B12" s="131"/>
    </row>
    <row r="13" spans="1:10">
      <c r="A13" s="139" t="s">
        <v>115</v>
      </c>
      <c r="B13" s="139"/>
    </row>
    <row r="15" spans="1:10">
      <c r="A15" s="132" t="s">
        <v>124</v>
      </c>
      <c r="B15" s="132"/>
      <c r="C15" s="132"/>
      <c r="D15" s="132"/>
      <c r="E15" s="132"/>
      <c r="F15" s="132"/>
      <c r="G15" s="132"/>
      <c r="H15" s="132"/>
      <c r="I15" s="132"/>
    </row>
    <row r="16" spans="1:10">
      <c r="A16" s="132"/>
      <c r="B16" s="132"/>
      <c r="C16" s="132"/>
      <c r="D16" s="132"/>
      <c r="E16" s="132"/>
      <c r="F16" s="132"/>
      <c r="G16" s="132"/>
      <c r="H16" s="132"/>
      <c r="I16" s="132"/>
    </row>
    <row r="17" spans="1:1" ht="19.5">
      <c r="A17" s="80" t="s">
        <v>116</v>
      </c>
    </row>
  </sheetData>
  <mergeCells count="11">
    <mergeCell ref="A13:B13"/>
    <mergeCell ref="A3:J3"/>
    <mergeCell ref="A2:J2"/>
    <mergeCell ref="A11:B11"/>
    <mergeCell ref="A12:B12"/>
    <mergeCell ref="A15:I16"/>
    <mergeCell ref="A4:A6"/>
    <mergeCell ref="B4:B6"/>
    <mergeCell ref="C4:J4"/>
    <mergeCell ref="C5:F5"/>
    <mergeCell ref="G5:J5"/>
  </mergeCells>
  <phoneticPr fontId="33" type="noConversion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O14" sqref="O14"/>
    </sheetView>
  </sheetViews>
  <sheetFormatPr defaultRowHeight="15"/>
  <cols>
    <col min="1" max="1" width="16.7109375" customWidth="1"/>
  </cols>
  <sheetData>
    <row r="1" spans="1:13" ht="15.75" thickBot="1"/>
    <row r="2" spans="1:13" ht="15.75">
      <c r="A2" s="141" t="s">
        <v>121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3"/>
    </row>
    <row r="3" spans="1:13" ht="73.5" customHeight="1">
      <c r="A3" s="144" t="s">
        <v>129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</row>
    <row r="4" spans="1:13">
      <c r="A4" s="91" t="s">
        <v>1</v>
      </c>
      <c r="B4" s="135" t="s">
        <v>117</v>
      </c>
      <c r="C4" s="135"/>
      <c r="D4" s="135"/>
      <c r="E4" s="135"/>
      <c r="F4" s="135" t="s">
        <v>118</v>
      </c>
      <c r="G4" s="135"/>
      <c r="H4" s="135"/>
      <c r="I4" s="135"/>
      <c r="J4" s="135" t="s">
        <v>119</v>
      </c>
      <c r="K4" s="135"/>
      <c r="L4" s="135"/>
      <c r="M4" s="135"/>
    </row>
    <row r="5" spans="1:13" ht="46.5" customHeight="1">
      <c r="A5" s="91"/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</row>
    <row r="6" spans="1:13" ht="15.75">
      <c r="A6" s="91"/>
      <c r="B6" s="82" t="s">
        <v>112</v>
      </c>
      <c r="C6" s="82">
        <v>1</v>
      </c>
      <c r="D6" s="83">
        <v>2</v>
      </c>
      <c r="E6" s="83">
        <v>3</v>
      </c>
      <c r="F6" s="83" t="s">
        <v>112</v>
      </c>
      <c r="G6" s="82">
        <v>1</v>
      </c>
      <c r="H6" s="83">
        <v>2</v>
      </c>
      <c r="I6" s="83">
        <v>3</v>
      </c>
      <c r="J6" s="82" t="s">
        <v>112</v>
      </c>
      <c r="K6" s="82">
        <v>1</v>
      </c>
      <c r="L6" s="83">
        <v>2</v>
      </c>
      <c r="M6" s="83">
        <v>3</v>
      </c>
    </row>
    <row r="7" spans="1:13">
      <c r="A7" s="84" t="s">
        <v>23</v>
      </c>
      <c r="B7" s="85">
        <f>SUM(D7:E7)</f>
        <v>0</v>
      </c>
      <c r="C7" s="85"/>
      <c r="D7" s="85"/>
      <c r="E7" s="85"/>
      <c r="F7" s="85">
        <f>SUM(H7:I7)</f>
        <v>0</v>
      </c>
      <c r="G7" s="85"/>
      <c r="H7" s="85"/>
      <c r="I7" s="85"/>
      <c r="J7" s="85">
        <f>SUM(L7:M7)</f>
        <v>0</v>
      </c>
      <c r="K7" s="85"/>
      <c r="L7" s="85"/>
      <c r="M7" s="85"/>
    </row>
    <row r="8" spans="1:13">
      <c r="A8" s="84" t="s">
        <v>6</v>
      </c>
      <c r="B8" s="85">
        <f>SUM(D8:E8)</f>
        <v>0</v>
      </c>
      <c r="C8" s="85"/>
      <c r="D8" s="85"/>
      <c r="E8" s="85"/>
      <c r="F8" s="85">
        <f>SUM(H8:I8)</f>
        <v>0</v>
      </c>
      <c r="G8" s="85"/>
      <c r="H8" s="85"/>
      <c r="I8" s="85"/>
      <c r="J8" s="85">
        <f>SUM(L8:M8)</f>
        <v>0</v>
      </c>
      <c r="K8" s="85"/>
      <c r="L8" s="85"/>
      <c r="M8" s="85"/>
    </row>
    <row r="9" spans="1:13">
      <c r="A9" s="86" t="s">
        <v>120</v>
      </c>
      <c r="B9" s="85">
        <f t="shared" ref="B9:G9" si="0">SUM(B7:B8)</f>
        <v>0</v>
      </c>
      <c r="C9" s="85">
        <f t="shared" si="0"/>
        <v>0</v>
      </c>
      <c r="D9" s="85">
        <f t="shared" si="0"/>
        <v>0</v>
      </c>
      <c r="E9" s="85">
        <f t="shared" si="0"/>
        <v>0</v>
      </c>
      <c r="F9" s="85">
        <f t="shared" si="0"/>
        <v>0</v>
      </c>
      <c r="G9" s="85">
        <f t="shared" si="0"/>
        <v>0</v>
      </c>
      <c r="H9" s="87">
        <v>0</v>
      </c>
      <c r="I9" s="85">
        <f>SUM(I7:I8)</f>
        <v>0</v>
      </c>
      <c r="J9" s="85">
        <f>SUM(J7:J8)</f>
        <v>0</v>
      </c>
      <c r="K9" s="85">
        <f>SUM(K7:K8)</f>
        <v>0</v>
      </c>
      <c r="L9" s="85">
        <f>SUM(L7:L8)</f>
        <v>0</v>
      </c>
      <c r="M9" s="85">
        <f>SUM(M7:M8)</f>
        <v>0</v>
      </c>
    </row>
    <row r="12" spans="1:13">
      <c r="D12" s="81"/>
      <c r="E12" s="81"/>
    </row>
    <row r="13" spans="1:13">
      <c r="A13" s="140" t="s">
        <v>113</v>
      </c>
      <c r="B13" s="140"/>
      <c r="C13" s="140"/>
      <c r="D13" s="140"/>
      <c r="E13" s="140"/>
      <c r="F13" s="140"/>
      <c r="G13" s="140"/>
    </row>
    <row r="14" spans="1:13">
      <c r="A14" s="140" t="s">
        <v>114</v>
      </c>
      <c r="B14" s="140"/>
      <c r="C14" s="140"/>
      <c r="D14" s="140"/>
      <c r="E14" s="140"/>
      <c r="F14" s="140"/>
      <c r="G14" s="140"/>
    </row>
    <row r="15" spans="1:13">
      <c r="A15" s="140" t="s">
        <v>115</v>
      </c>
      <c r="B15" s="140"/>
      <c r="C15" s="140"/>
      <c r="D15" s="140"/>
      <c r="E15" s="140"/>
      <c r="F15" s="140"/>
      <c r="G15" s="140"/>
    </row>
    <row r="17" spans="1:1" ht="19.5">
      <c r="A17" s="80" t="s">
        <v>116</v>
      </c>
    </row>
  </sheetData>
  <mergeCells count="9">
    <mergeCell ref="A13:G13"/>
    <mergeCell ref="A14:G14"/>
    <mergeCell ref="A15:G15"/>
    <mergeCell ref="A2:M2"/>
    <mergeCell ref="A3:M3"/>
    <mergeCell ref="A4:A6"/>
    <mergeCell ref="B4:E5"/>
    <mergeCell ref="F4:I5"/>
    <mergeCell ref="J4:M5"/>
  </mergeCells>
  <phoneticPr fontId="33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ОБРАЗЕЦ заполнения приложения 2</vt:lpstr>
      <vt:lpstr>Приложение 1</vt:lpstr>
      <vt:lpstr>Приложение 2</vt:lpstr>
      <vt:lpstr>Приложение 3</vt:lpstr>
      <vt:lpstr>Приложение 4</vt:lpstr>
      <vt:lpstr>Приложение 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2020-10-21T08:30:40Z</dcterms:modified>
</cp:coreProperties>
</file>